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інформація про бюджет" sheetId="2" r:id="rId1"/>
    <sheet name="Бюджет розвитку" sheetId="1" r:id="rId2"/>
  </sheets>
  <definedNames>
    <definedName name="_xlnm.Print_Area" localSheetId="0">'інформація про бюджет'!$A$1:$K$213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5" i="2" l="1"/>
  <c r="K157" i="2"/>
  <c r="H157" i="2"/>
  <c r="I9" i="2" l="1"/>
  <c r="J9" i="2"/>
  <c r="K9" i="2"/>
  <c r="H9" i="2"/>
  <c r="E9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11" i="2"/>
  <c r="F17" i="2" l="1"/>
  <c r="F16" i="2"/>
  <c r="E22" i="2"/>
  <c r="D22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G9" i="2"/>
  <c r="H11" i="2"/>
  <c r="H12" i="2"/>
  <c r="H13" i="2"/>
  <c r="H16" i="2"/>
  <c r="H17" i="2"/>
  <c r="F12" i="2"/>
  <c r="F13" i="2"/>
  <c r="F9" i="2" s="1"/>
  <c r="F11" i="2"/>
  <c r="G24" i="2"/>
  <c r="H24" i="2"/>
  <c r="I24" i="2"/>
  <c r="G25" i="2"/>
  <c r="H25" i="2"/>
  <c r="I25" i="2"/>
  <c r="G26" i="2"/>
  <c r="H26" i="2"/>
  <c r="I26" i="2"/>
  <c r="F26" i="2"/>
  <c r="F25" i="2"/>
  <c r="E21" i="2"/>
  <c r="D21" i="2"/>
  <c r="D14" i="2"/>
  <c r="E112" i="2"/>
  <c r="F112" i="2"/>
  <c r="G112" i="2"/>
  <c r="H112" i="2"/>
  <c r="I112" i="2"/>
  <c r="D112" i="2"/>
  <c r="J112" i="2" s="1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G174" i="2"/>
  <c r="H174" i="2"/>
  <c r="I174" i="2"/>
  <c r="G175" i="2"/>
  <c r="H175" i="2"/>
  <c r="I175" i="2"/>
  <c r="G176" i="2"/>
  <c r="H176" i="2"/>
  <c r="I176" i="2"/>
  <c r="F176" i="2"/>
  <c r="F175" i="2"/>
  <c r="F174" i="2"/>
  <c r="F24" i="2" s="1"/>
  <c r="E162" i="2"/>
  <c r="E11" i="2" s="1"/>
  <c r="E163" i="2"/>
  <c r="E12" i="2" s="1"/>
  <c r="E164" i="2"/>
  <c r="E13" i="2" s="1"/>
  <c r="E165" i="2"/>
  <c r="E14" i="2" s="1"/>
  <c r="E166" i="2"/>
  <c r="E15" i="2" s="1"/>
  <c r="E167" i="2"/>
  <c r="E168" i="2"/>
  <c r="E17" i="2" s="1"/>
  <c r="E169" i="2"/>
  <c r="E18" i="2" s="1"/>
  <c r="E170" i="2"/>
  <c r="E19" i="2" s="1"/>
  <c r="E171" i="2"/>
  <c r="E172" i="2"/>
  <c r="E173" i="2"/>
  <c r="E23" i="2" s="1"/>
  <c r="D163" i="2"/>
  <c r="D12" i="2" s="1"/>
  <c r="D162" i="2"/>
  <c r="D11" i="2" s="1"/>
  <c r="D173" i="2"/>
  <c r="D23" i="2" s="1"/>
  <c r="D172" i="2"/>
  <c r="D171" i="2"/>
  <c r="D170" i="2"/>
  <c r="D19" i="2" s="1"/>
  <c r="D169" i="2"/>
  <c r="D18" i="2" s="1"/>
  <c r="D168" i="2"/>
  <c r="D17" i="2" s="1"/>
  <c r="D167" i="2"/>
  <c r="D166" i="2"/>
  <c r="D15" i="2" s="1"/>
  <c r="D165" i="2"/>
  <c r="D164" i="2"/>
  <c r="D13" i="2" s="1"/>
  <c r="E177" i="2"/>
  <c r="F177" i="2"/>
  <c r="G177" i="2"/>
  <c r="H177" i="2"/>
  <c r="I177" i="2"/>
  <c r="D177" i="2"/>
  <c r="K187" i="2"/>
  <c r="J187" i="2"/>
  <c r="G190" i="2"/>
  <c r="H190" i="2"/>
  <c r="I190" i="2"/>
  <c r="F190" i="2"/>
  <c r="E202" i="2"/>
  <c r="E200" i="2"/>
  <c r="D200" i="2"/>
  <c r="J13" i="2" l="1"/>
  <c r="D161" i="2"/>
  <c r="F161" i="2"/>
  <c r="H161" i="2"/>
  <c r="E161" i="2"/>
  <c r="I161" i="2"/>
  <c r="G161" i="2"/>
  <c r="E198" i="2"/>
  <c r="D198" i="2"/>
  <c r="F196" i="2"/>
  <c r="J176" i="2" l="1"/>
  <c r="K176" i="2"/>
  <c r="E190" i="2"/>
  <c r="D190" i="2"/>
  <c r="J190" i="2" s="1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8" i="2"/>
  <c r="K188" i="2"/>
  <c r="J189" i="2"/>
  <c r="K189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71" i="2"/>
  <c r="K171" i="2"/>
  <c r="J172" i="2"/>
  <c r="K172" i="2"/>
  <c r="E159" i="2" l="1"/>
  <c r="D159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4" i="2"/>
  <c r="K174" i="2"/>
  <c r="J175" i="2"/>
  <c r="K175" i="2"/>
  <c r="J177" i="2"/>
  <c r="K177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H152" i="2"/>
  <c r="H151" i="2" s="1"/>
  <c r="F152" i="2"/>
  <c r="F151" i="2" s="1"/>
  <c r="H153" i="2"/>
  <c r="F153" i="2"/>
  <c r="H155" i="2"/>
  <c r="F155" i="2"/>
  <c r="F157" i="2"/>
  <c r="E148" i="2" l="1"/>
  <c r="D148" i="2"/>
  <c r="E145" i="2" l="1"/>
  <c r="D145" i="2"/>
  <c r="J145" i="2" l="1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J156" i="2"/>
  <c r="K156" i="2"/>
  <c r="J157" i="2"/>
  <c r="J158" i="2"/>
  <c r="K158" i="2"/>
  <c r="J159" i="2"/>
  <c r="K159" i="2"/>
  <c r="E137" i="2"/>
  <c r="E138" i="2"/>
  <c r="E139" i="2"/>
  <c r="D139" i="2"/>
  <c r="D138" i="2"/>
  <c r="D137" i="2"/>
  <c r="D136" i="2" s="1"/>
  <c r="E143" i="2"/>
  <c r="D143" i="2"/>
  <c r="E140" i="2"/>
  <c r="D140" i="2"/>
  <c r="E136" i="2" l="1"/>
  <c r="E134" i="2"/>
  <c r="D134" i="2"/>
  <c r="E128" i="2" l="1"/>
  <c r="D128" i="2"/>
  <c r="E127" i="2"/>
  <c r="E126" i="2" s="1"/>
  <c r="D127" i="2"/>
  <c r="D126" i="2" s="1"/>
  <c r="E132" i="2"/>
  <c r="D132" i="2"/>
  <c r="E129" i="2"/>
  <c r="D129" i="2"/>
  <c r="E123" i="2" l="1"/>
  <c r="D123" i="2"/>
  <c r="J123" i="2" s="1"/>
  <c r="E110" i="2"/>
  <c r="D110" i="2"/>
  <c r="J110" i="2" s="1"/>
  <c r="K110" i="2"/>
  <c r="J111" i="2"/>
  <c r="K111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60" i="2"/>
  <c r="K160" i="2"/>
  <c r="J161" i="2"/>
  <c r="K161" i="2"/>
  <c r="J206" i="2"/>
  <c r="K206" i="2"/>
  <c r="E95" i="2" l="1"/>
  <c r="D95" i="2"/>
  <c r="E106" i="2"/>
  <c r="D106" i="2"/>
  <c r="J106" i="2" s="1"/>
  <c r="E96" i="2"/>
  <c r="E94" i="2" s="1"/>
  <c r="D96" i="2"/>
  <c r="D94" i="2" s="1"/>
  <c r="E108" i="2"/>
  <c r="D108" i="2"/>
  <c r="J108" i="2" s="1"/>
  <c r="E103" i="2"/>
  <c r="K103" i="2" s="1"/>
  <c r="D103" i="2"/>
  <c r="J103" i="2" s="1"/>
  <c r="E100" i="2"/>
  <c r="D100" i="2"/>
  <c r="E97" i="2"/>
  <c r="D97" i="2"/>
  <c r="J102" i="2"/>
  <c r="K102" i="2"/>
  <c r="J104" i="2"/>
  <c r="K104" i="2"/>
  <c r="J105" i="2"/>
  <c r="K105" i="2"/>
  <c r="K106" i="2"/>
  <c r="J107" i="2"/>
  <c r="K107" i="2"/>
  <c r="K108" i="2"/>
  <c r="J109" i="2"/>
  <c r="K109" i="2"/>
  <c r="E75" i="2"/>
  <c r="K75" i="2" s="1"/>
  <c r="E76" i="2"/>
  <c r="K76" i="2" s="1"/>
  <c r="D76" i="2"/>
  <c r="J76" i="2" s="1"/>
  <c r="D75" i="2"/>
  <c r="G60" i="2"/>
  <c r="G57" i="2" s="1"/>
  <c r="H60" i="2"/>
  <c r="H57" i="2" s="1"/>
  <c r="I60" i="2"/>
  <c r="I57" i="2" s="1"/>
  <c r="F60" i="2"/>
  <c r="J60" i="2" s="1"/>
  <c r="E58" i="2"/>
  <c r="E20" i="2" s="1"/>
  <c r="E59" i="2"/>
  <c r="K59" i="2" s="1"/>
  <c r="D59" i="2"/>
  <c r="J59" i="2" s="1"/>
  <c r="D58" i="2"/>
  <c r="E49" i="2"/>
  <c r="K49" i="2" s="1"/>
  <c r="E50" i="2"/>
  <c r="K50" i="2" s="1"/>
  <c r="D50" i="2"/>
  <c r="J50" i="2" s="1"/>
  <c r="D49" i="2"/>
  <c r="J49" i="2" s="1"/>
  <c r="E41" i="2"/>
  <c r="E16" i="2" s="1"/>
  <c r="E42" i="2"/>
  <c r="D42" i="2"/>
  <c r="D41" i="2"/>
  <c r="K42" i="2" l="1"/>
  <c r="J58" i="2"/>
  <c r="D20" i="2"/>
  <c r="J42" i="2"/>
  <c r="J41" i="2"/>
  <c r="D16" i="2"/>
  <c r="D74" i="2"/>
  <c r="E57" i="2"/>
  <c r="E40" i="2"/>
  <c r="D48" i="2"/>
  <c r="J75" i="2"/>
  <c r="K41" i="2"/>
  <c r="D40" i="2"/>
  <c r="K60" i="2"/>
  <c r="K58" i="2"/>
  <c r="F57" i="2"/>
  <c r="E48" i="2"/>
  <c r="D57" i="2"/>
  <c r="J57" i="2" s="1"/>
  <c r="E74" i="2"/>
  <c r="D9" i="2" l="1"/>
  <c r="E92" i="2"/>
  <c r="D92" i="2"/>
  <c r="J89" i="2" l="1"/>
  <c r="K89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100" i="2"/>
  <c r="K100" i="2"/>
  <c r="J101" i="2"/>
  <c r="K101" i="2"/>
  <c r="E90" i="2"/>
  <c r="K90" i="2" s="1"/>
  <c r="D90" i="2"/>
  <c r="J90" i="2" s="1"/>
  <c r="E88" i="2"/>
  <c r="D88" i="2"/>
  <c r="E86" i="2"/>
  <c r="D86" i="2"/>
  <c r="E84" i="2"/>
  <c r="D84" i="2"/>
  <c r="E79" i="2"/>
  <c r="D79" i="2"/>
  <c r="E77" i="2"/>
  <c r="D77" i="2"/>
  <c r="E81" i="2"/>
  <c r="D81" i="2"/>
  <c r="E71" i="2" l="1"/>
  <c r="D71" i="2"/>
  <c r="E69" i="2"/>
  <c r="D69" i="2"/>
  <c r="E66" i="2"/>
  <c r="D66" i="2"/>
  <c r="E64" i="2"/>
  <c r="D64" i="2"/>
  <c r="E61" i="2"/>
  <c r="F61" i="2"/>
  <c r="G61" i="2"/>
  <c r="H61" i="2"/>
  <c r="I61" i="2"/>
  <c r="D61" i="2"/>
  <c r="J61" i="2" s="1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57" i="2"/>
  <c r="K61" i="2" l="1"/>
  <c r="J48" i="2"/>
  <c r="E54" i="2"/>
  <c r="K48" i="2" s="1"/>
  <c r="D54" i="2"/>
  <c r="K56" i="2"/>
  <c r="J56" i="2"/>
  <c r="K55" i="2"/>
  <c r="J55" i="2"/>
  <c r="K54" i="2"/>
  <c r="J54" i="2"/>
  <c r="K53" i="2"/>
  <c r="J53" i="2"/>
  <c r="K52" i="2"/>
  <c r="J52" i="2"/>
  <c r="E51" i="2"/>
  <c r="K51" i="2" s="1"/>
  <c r="D51" i="2"/>
  <c r="J51" i="2" s="1"/>
  <c r="J40" i="2" l="1"/>
  <c r="K47" i="2"/>
  <c r="K46" i="2"/>
  <c r="J46" i="2"/>
  <c r="E45" i="2"/>
  <c r="K45" i="2" s="1"/>
  <c r="J47" i="2"/>
  <c r="D45" i="2"/>
  <c r="J45" i="2" s="1"/>
  <c r="E43" i="2"/>
  <c r="K40" i="2" s="1"/>
  <c r="D43" i="2"/>
  <c r="K44" i="2"/>
  <c r="K43" i="2" s="1"/>
  <c r="J44" i="2"/>
  <c r="J43" i="2" s="1"/>
  <c r="J31" i="2" l="1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K30" i="2"/>
  <c r="J30" i="2"/>
  <c r="G29" i="2"/>
  <c r="H29" i="2"/>
  <c r="I29" i="2"/>
  <c r="F29" i="2"/>
  <c r="E29" i="2"/>
  <c r="D29" i="2"/>
  <c r="J29" i="2" l="1"/>
  <c r="K29" i="2"/>
  <c r="E19" i="1"/>
  <c r="C24" i="1"/>
  <c r="H19" i="1" l="1"/>
  <c r="D19" i="1"/>
  <c r="C19" i="1" s="1"/>
  <c r="C20" i="1"/>
  <c r="G20" i="1"/>
  <c r="C21" i="1"/>
  <c r="G21" i="1"/>
  <c r="C22" i="1"/>
  <c r="G22" i="1"/>
  <c r="C23" i="1"/>
  <c r="G23" i="1"/>
  <c r="H16" i="1"/>
  <c r="D16" i="1"/>
  <c r="C16" i="1" s="1"/>
  <c r="G17" i="1"/>
  <c r="C17" i="1"/>
  <c r="G16" i="1"/>
  <c r="G18" i="1"/>
  <c r="G19" i="1"/>
  <c r="C18" i="1"/>
  <c r="C15" i="1"/>
  <c r="G15" i="1"/>
  <c r="I8" i="1"/>
  <c r="I26" i="1" s="1"/>
  <c r="H8" i="1"/>
  <c r="H26" i="1" s="1"/>
  <c r="G26" i="1" s="1"/>
  <c r="E8" i="1"/>
  <c r="E26" i="1" s="1"/>
  <c r="D8" i="1"/>
  <c r="D26" i="1" s="1"/>
  <c r="C26" i="1" s="1"/>
  <c r="G12" i="1"/>
  <c r="G13" i="1"/>
  <c r="G14" i="1"/>
  <c r="C12" i="1"/>
  <c r="C13" i="1"/>
  <c r="C14" i="1"/>
  <c r="G11" i="1" l="1"/>
  <c r="G10" i="1"/>
  <c r="G9" i="1"/>
  <c r="G8" i="1"/>
  <c r="C9" i="1"/>
  <c r="C10" i="1"/>
  <c r="C11" i="1"/>
  <c r="C8" i="1"/>
  <c r="K207" i="2" l="1"/>
  <c r="J207" i="2"/>
</calcChain>
</file>

<file path=xl/sharedStrings.xml><?xml version="1.0" encoding="utf-8"?>
<sst xmlns="http://schemas.openxmlformats.org/spreadsheetml/2006/main" count="323" uniqueCount="186">
  <si>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</si>
  <si>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</si>
  <si>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</si>
  <si>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</si>
  <si>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</si>
  <si>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</si>
  <si>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</si>
  <si>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</si>
  <si>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</si>
  <si>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</si>
  <si>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</si>
  <si>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</si>
  <si>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</si>
  <si>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</si>
  <si>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</si>
  <si>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</si>
  <si>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</si>
  <si>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</si>
  <si>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</si>
  <si>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</si>
  <si>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2700</t>
  </si>
  <si>
    <t>2800</t>
  </si>
  <si>
    <t>3110</t>
  </si>
  <si>
    <t>3210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</si>
  <si>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</si>
  <si>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</si>
  <si>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</si>
  <si>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</si>
  <si>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</si>
  <si>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Керівник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</si>
  <si>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</si>
  <si>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</si>
  <si>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</si>
  <si>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</si>
  <si>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</si>
  <si>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</si>
  <si>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</si>
  <si>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</si>
  <si>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</si>
  <si>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</si>
  <si>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</si>
  <si>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</si>
  <si>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</si>
  <si>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</si>
  <si>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Департамент соціального захисту населення Сумської міської ради</t>
  </si>
  <si>
    <t xml:space="preserve"> кондиціонери</t>
  </si>
  <si>
    <t>LED телевізор</t>
  </si>
  <si>
    <t>ремонт приміщення департаменту</t>
  </si>
  <si>
    <t>в т.ч.</t>
  </si>
  <si>
    <t>ремонт будинків і квартир особам, які мають право на таку пільгу</t>
  </si>
  <si>
    <t>грошова компенсація за належні для отримання жилі приміщення</t>
  </si>
  <si>
    <t>реконструкція жилої квартири, в якій зареєстрована та проживає особа з інвалідністю, що пересувається за допомогою крісла  колісного</t>
  </si>
  <si>
    <t xml:space="preserve"> комп’ютери  </t>
  </si>
  <si>
    <t>Центр реінтеграції бездомних осіб  (м. Суми, Робітниче селище, 14)</t>
  </si>
  <si>
    <t>Комунальна установа "Сумський міський територіальний центр соціального обслуговування (надання соціальних послуг) "Берегиня" (м. Суми, вул. Інтернаціоналістів, 18)</t>
  </si>
  <si>
    <t>Департамент соціального захисту населення Сумської міської ради (м. Суми, вул.Харківська, 35)</t>
  </si>
  <si>
    <t>ремонт приміщень</t>
  </si>
  <si>
    <t>пральна машина</t>
  </si>
  <si>
    <t>Комунальна установа «Центр обслуговування учасників бойових дій, учасників антитерористичної операції та членів їх сімей» Сумської міської ради (м. Суми, ву.Г.Кондратьєва 165/71)</t>
  </si>
  <si>
    <t xml:space="preserve">фізіотерапевтичний комплекс BTL – 4710 </t>
  </si>
  <si>
    <t xml:space="preserve">фізіотерапевтичний комплекс BTL – 4620 </t>
  </si>
  <si>
    <t xml:space="preserve">тренажер для жиму ногами </t>
  </si>
  <si>
    <t>тренажер блочна мультистанція</t>
  </si>
  <si>
    <t>тренажер "Лімфодренаж"</t>
  </si>
  <si>
    <t>Т.О.Масік</t>
  </si>
  <si>
    <t>0810160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</si>
  <si>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</si>
  <si>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</si>
  <si>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2280</t>
  </si>
  <si>
    <t>3130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</si>
  <si>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</si>
  <si>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</si>
  <si>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</si>
  <si>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</si>
  <si>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</si>
  <si>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</si>
  <si>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</si>
  <si>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 xml:space="preserve">Надання пільг та субсидій населенню на придбання твердого та рідкого пічного побутового палива і  скрапленого газу  </t>
  </si>
  <si>
    <t>0803021</t>
  </si>
  <si>
    <t>0803022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</si>
  <si>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</si>
  <si>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0813030</t>
  </si>
  <si>
    <t>Надання пільг з оплати послуг звя'зку,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</si>
  <si>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</si>
  <si>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</si>
  <si>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3240</t>
  </si>
  <si>
    <t>0813032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</si>
  <si>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</si>
  <si>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</si>
  <si>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</si>
  <si>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2610</t>
  </si>
  <si>
    <t>0813035</t>
  </si>
  <si>
    <t>Компенсаційні виплати за пільговий проїзд окремих категорій громадян на залізничному транспорті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</si>
  <si>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</si>
  <si>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</si>
  <si>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</si>
  <si>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сім'ям з дітьми, малозабезпеченим сім'ям, тимчасової допомоги дітям</t>
  </si>
  <si>
    <t>0813041</t>
  </si>
  <si>
    <t>Надання допомоги у зв’язку з вагітністю і пологами</t>
  </si>
  <si>
    <t>0813042</t>
  </si>
  <si>
    <t>0813043</t>
  </si>
  <si>
    <t>0813044</t>
  </si>
  <si>
    <t>0813045</t>
  </si>
  <si>
    <t>0813046</t>
  </si>
  <si>
    <t>0813047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</si>
  <si>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</si>
  <si>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</si>
  <si>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</si>
  <si>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</si>
  <si>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</si>
  <si>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</si>
  <si>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0813050</t>
  </si>
  <si>
    <t>Пільгове медичне обслуговування осіб, які постраждали внаслідок Чорнобильської катастрофи</t>
  </si>
  <si>
    <t>1070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</si>
  <si>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</si>
  <si>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</si>
  <si>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</si>
  <si>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</si>
  <si>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</si>
  <si>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</si>
  <si>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</si>
  <si>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</si>
  <si>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</si>
  <si>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</si>
  <si>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</si>
  <si>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</si>
  <si>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</si>
  <si>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0813090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</si>
  <si>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cамообслуговування і потребують сторонньої допомоги</t>
  </si>
  <si>
    <t>0813160</t>
  </si>
  <si>
    <t>Забезпечення реалізації окремих програм для осіб з інвалідністю</t>
  </si>
  <si>
    <t>0813170</t>
  </si>
  <si>
    <t>0813171</t>
  </si>
  <si>
    <t>Компенсаційні виплати особам з інвалідністю на бензин, ремонт, технічне обслуговування авто-мобілів, мотоколясок і на транспортне обслуговування</t>
  </si>
  <si>
    <t>0813172</t>
  </si>
  <si>
    <t>Встановлення телефонів особам з інвалідністю I і II груп</t>
  </si>
  <si>
    <t>Надання пільг населенню (крім ветеранів війни і праці, працівників 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</si>
  <si>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0813180</t>
  </si>
  <si>
    <t>Соціальний захист ветеранів війни та праці</t>
  </si>
  <si>
    <t>0813190</t>
  </si>
  <si>
    <t>0813191</t>
  </si>
  <si>
    <t>Інші видатки на 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</si>
  <si>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</si>
  <si>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</si>
  <si>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</si>
  <si>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0813200</t>
  </si>
  <si>
    <t>0813210</t>
  </si>
  <si>
    <t>Організація та проведення громадських робіт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</si>
  <si>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</si>
  <si>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</si>
  <si>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</si>
  <si>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  </r>
  </si>
  <si>
    <t>0813222</t>
  </si>
  <si>
    <t>1060</t>
  </si>
  <si>
    <t xml:space="preserve">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</si>
  <si>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0813223</t>
  </si>
  <si>
    <t xml:space="preserve">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</si>
  <si>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</si>
  <si>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0813230</t>
  </si>
  <si>
    <t>Інші заклади та заходи</t>
  </si>
  <si>
    <t>0813240</t>
  </si>
  <si>
    <t>2220</t>
  </si>
  <si>
    <t>2230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</si>
  <si>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</si>
  <si>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</si>
  <si>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</si>
  <si>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</si>
  <si>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0817363</t>
  </si>
  <si>
    <t>1090</t>
  </si>
  <si>
    <t xml:space="preserve"> Виконання інвестиційних проектів в рамках здійснення заходів щодо соціально-економічного розвитку окремих територій</t>
  </si>
  <si>
    <t>0817640</t>
  </si>
  <si>
    <t>0470</t>
  </si>
  <si>
    <t xml:space="preserve">Заходи з енергозбереження    </t>
  </si>
  <si>
    <t>0818110</t>
  </si>
  <si>
    <t>Заходи із запобігання та ліквідації надзвичайних ситуацій та наслідків стихійного лиха</t>
  </si>
  <si>
    <t>0320</t>
  </si>
  <si>
    <t>0819770</t>
  </si>
  <si>
    <t>Інші субвенції з місцевого бюджету</t>
  </si>
  <si>
    <t>2620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</si>
  <si>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</si>
  <si>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</si>
  <si>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Надання субсидій населенню для відшкодування витрат на придбання  твердого та рідкого пічного побутового  палива і скрапленого газу</t>
  </si>
  <si>
    <t>Сахненко, 60-40-26</t>
  </si>
  <si>
    <t>Т.О. Масік</t>
  </si>
  <si>
    <t xml:space="preserve">(придбання обладнання і предметів довгострокового користування, капітальні ремонти, тощо) </t>
  </si>
  <si>
    <r>
      <t xml:space="preserve">Інформація про видатки бюджету розвитку за 2018 рік по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Департаменту соціального захисту населення Сумської міської ради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</si>
</sst>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_₴"/>
    <numFmt numFmtId="167" formatCode="0.0"/>
    <numFmt numFmtId="168" formatCode="_-* #,##0.0\ _₽_-;\-* #,##0.0\ _₽_-;_-* &quot;-&quot;?\ _₽_-;_-@_-"/>
    <numFmt numFmtId="169" formatCode="#,##0.0"/>
    <numFmt numFmtId="170" formatCode="_-* #,##0.000\ _₽_-;\-* #,##0.000\ _₽_-;_-* &quot;-&quot;?\ _₽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/>
    <xf numFmtId="49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6" xfId="0" applyFont="1" applyBorder="1"/>
    <xf numFmtId="49" fontId="15" fillId="2" borderId="0" xfId="1" applyNumberFormat="1" applyFont="1" applyFill="1" applyBorder="1" applyAlignment="1">
      <alignment horizontal="right" wrapText="1"/>
    </xf>
    <xf numFmtId="164" fontId="15" fillId="2" borderId="0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right" wrapText="1"/>
    </xf>
    <xf numFmtId="164" fontId="15" fillId="2" borderId="1" xfId="1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wrapText="1"/>
    </xf>
    <xf numFmtId="164" fontId="15" fillId="2" borderId="0" xfId="1" applyNumberFormat="1" applyFont="1" applyFill="1"/>
    <xf numFmtId="49" fontId="18" fillId="2" borderId="1" xfId="1" applyNumberFormat="1" applyFont="1" applyFill="1" applyBorder="1" applyAlignment="1">
      <alignment horizontal="left" wrapText="1"/>
    </xf>
    <xf numFmtId="49" fontId="16" fillId="2" borderId="1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wrapText="1"/>
    </xf>
    <xf numFmtId="166" fontId="15" fillId="2" borderId="5" xfId="1" applyNumberFormat="1" applyFont="1" applyFill="1" applyBorder="1" applyAlignment="1">
      <alignment horizontal="right" wrapText="1"/>
    </xf>
    <xf numFmtId="166" fontId="15" fillId="2" borderId="1" xfId="1" applyNumberFormat="1" applyFont="1" applyFill="1" applyBorder="1" applyAlignment="1">
      <alignment horizontal="right" wrapText="1"/>
    </xf>
    <xf numFmtId="164" fontId="16" fillId="2" borderId="1" xfId="1" applyNumberFormat="1" applyFont="1" applyFill="1" applyBorder="1" applyAlignment="1">
      <alignment wrapText="1"/>
    </xf>
    <xf numFmtId="164" fontId="15" fillId="2" borderId="1" xfId="1" applyNumberFormat="1" applyFont="1" applyFill="1" applyBorder="1" applyAlignment="1">
      <alignment horizontal="center" wrapText="1"/>
    </xf>
    <xf numFmtId="164" fontId="16" fillId="2" borderId="1" xfId="1" applyNumberFormat="1" applyFont="1" applyFill="1" applyBorder="1" applyAlignment="1">
      <alignment horizontal="center" wrapText="1"/>
    </xf>
    <xf numFmtId="164" fontId="15" fillId="2" borderId="0" xfId="1" applyNumberFormat="1" applyFont="1" applyFill="1" applyBorder="1" applyAlignment="1">
      <alignment wrapText="1"/>
    </xf>
    <xf numFmtId="164" fontId="19" fillId="2" borderId="0" xfId="1" applyNumberFormat="1" applyFont="1" applyFill="1"/>
    <xf numFmtId="164" fontId="16" fillId="2" borderId="0" xfId="1" applyNumberFormat="1" applyFont="1" applyFill="1"/>
    <xf numFmtId="49" fontId="19" fillId="2" borderId="0" xfId="1" applyNumberFormat="1" applyFont="1" applyFill="1" applyAlignment="1">
      <alignment horizontal="right"/>
    </xf>
    <xf numFmtId="164" fontId="19" fillId="2" borderId="6" xfId="1" applyNumberFormat="1" applyFont="1" applyFill="1" applyBorder="1"/>
    <xf numFmtId="49" fontId="20" fillId="2" borderId="0" xfId="1" applyNumberFormat="1" applyFont="1" applyFill="1" applyAlignment="1">
      <alignment horizontal="right"/>
    </xf>
    <xf numFmtId="164" fontId="20" fillId="2" borderId="0" xfId="1" applyNumberFormat="1" applyFont="1" applyFill="1"/>
    <xf numFmtId="164" fontId="21" fillId="2" borderId="0" xfId="1" applyNumberFormat="1" applyFont="1" applyFill="1" applyAlignment="1">
      <alignment horizontal="center"/>
    </xf>
    <xf numFmtId="165" fontId="16" fillId="2" borderId="1" xfId="1" applyNumberFormat="1" applyFont="1" applyFill="1" applyBorder="1" applyAlignment="1">
      <alignment wrapText="1"/>
    </xf>
    <xf numFmtId="164" fontId="16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16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/>
    </xf>
    <xf numFmtId="167" fontId="2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right" wrapText="1"/>
    </xf>
    <xf numFmtId="166" fontId="15" fillId="2" borderId="1" xfId="0" applyNumberFormat="1" applyFont="1" applyFill="1" applyBorder="1" applyAlignment="1" applyProtection="1"/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right" vertical="center" wrapText="1"/>
    </xf>
    <xf numFmtId="0" fontId="26" fillId="0" borderId="4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166" fontId="16" fillId="2" borderId="1" xfId="1" applyNumberFormat="1" applyFont="1" applyFill="1" applyBorder="1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right" vertical="center" wrapText="1"/>
    </xf>
    <xf numFmtId="164" fontId="28" fillId="2" borderId="1" xfId="1" applyNumberFormat="1" applyFont="1" applyFill="1" applyBorder="1" applyAlignment="1">
      <alignment wrapText="1"/>
    </xf>
    <xf numFmtId="165" fontId="17" fillId="2" borderId="1" xfId="1" applyNumberFormat="1" applyFont="1" applyFill="1" applyBorder="1" applyAlignment="1">
      <alignment wrapText="1"/>
    </xf>
    <xf numFmtId="166" fontId="17" fillId="2" borderId="1" xfId="1" applyNumberFormat="1" applyFont="1" applyFill="1" applyBorder="1" applyAlignment="1">
      <alignment horizontal="right" wrapText="1"/>
    </xf>
    <xf numFmtId="49" fontId="17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0" fontId="31" fillId="0" borderId="3" xfId="0" applyFont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right" vertical="center" wrapText="1"/>
    </xf>
    <xf numFmtId="49" fontId="15" fillId="2" borderId="1" xfId="1" applyNumberFormat="1" applyFont="1" applyFill="1" applyBorder="1" applyAlignment="1">
      <alignment horizontal="right" vertical="center" wrapText="1"/>
    </xf>
    <xf numFmtId="49" fontId="17" fillId="2" borderId="1" xfId="1" applyNumberFormat="1" applyFont="1" applyFill="1" applyBorder="1" applyAlignment="1">
      <alignment horizontal="right" vertical="center" wrapText="1"/>
    </xf>
    <xf numFmtId="49" fontId="27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49" fontId="21" fillId="2" borderId="0" xfId="1" applyNumberFormat="1" applyFont="1" applyFill="1" applyAlignment="1">
      <alignment horizontal="right"/>
    </xf>
    <xf numFmtId="169" fontId="4" fillId="2" borderId="0" xfId="0" applyNumberFormat="1" applyFont="1" applyFill="1"/>
    <xf numFmtId="168" fontId="4" fillId="2" borderId="0" xfId="0" applyNumberFormat="1" applyFont="1" applyFill="1"/>
    <xf numFmtId="170" fontId="4" fillId="2" borderId="0" xfId="0" applyNumberFormat="1" applyFont="1" applyFill="1"/>
    <xf numFmtId="164" fontId="16" fillId="2" borderId="3" xfId="1" applyNumberFormat="1" applyFont="1" applyFill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64" fontId="15" fillId="2" borderId="3" xfId="1" applyNumberFormat="1" applyFont="1" applyFill="1" applyBorder="1" applyAlignment="1">
      <alignment horizontal="left" wrapText="1"/>
    </xf>
    <xf numFmtId="164" fontId="15" fillId="2" borderId="1" xfId="1" applyNumberFormat="1" applyFont="1" applyFill="1" applyBorder="1" applyAlignment="1">
      <alignment horizontal="left" wrapText="1"/>
    </xf>
    <xf numFmtId="164" fontId="16" fillId="2" borderId="1" xfId="1" applyNumberFormat="1" applyFont="1" applyFill="1" applyBorder="1" applyAlignment="1">
      <alignment horizontal="left" wrapText="1"/>
    </xf>
    <xf numFmtId="164" fontId="17" fillId="2" borderId="7" xfId="1" applyNumberFormat="1" applyFont="1" applyFill="1" applyBorder="1" applyAlignment="1">
      <alignment horizontal="left" wrapText="1"/>
    </xf>
    <xf numFmtId="0" fontId="26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64" fontId="17" fillId="2" borderId="1" xfId="1" applyNumberFormat="1" applyFont="1" applyFill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wrapText="1"/>
    </xf>
    <xf numFmtId="0" fontId="2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vertical="center" wrapText="1"/>
    </xf>
    <xf numFmtId="164" fontId="5" fillId="2" borderId="0" xfId="1" applyNumberFormat="1" applyFont="1" applyFill="1" applyAlignment="1">
      <alignment horizontal="center" wrapText="1"/>
    </xf>
    <xf numFmtId="164" fontId="5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wrapText="1"/>
    </xf>
    <xf numFmtId="164" fontId="16" fillId="2" borderId="3" xfId="1" applyNumberFormat="1" applyFont="1" applyFill="1" applyBorder="1" applyAlignment="1">
      <alignment horizontal="center" wrapText="1"/>
    </xf>
    <xf numFmtId="164" fontId="16" fillId="2" borderId="4" xfId="1" applyNumberFormat="1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wrapText="1"/>
    </xf>
    <xf numFmtId="164" fontId="16" fillId="2" borderId="1" xfId="1" applyNumberFormat="1" applyFont="1" applyFill="1" applyBorder="1" applyAlignment="1">
      <alignment wrapText="1"/>
    </xf>
    <xf numFmtId="164" fontId="16" fillId="2" borderId="3" xfId="1" applyNumberFormat="1" applyFont="1" applyFill="1" applyBorder="1" applyAlignment="1">
      <alignment horizontal="left" wrapText="1"/>
    </xf>
    <xf numFmtId="164" fontId="16" fillId="2" borderId="4" xfId="1" applyNumberFormat="1" applyFont="1" applyFill="1" applyBorder="1" applyAlignment="1">
      <alignment horizontal="left" wrapText="1"/>
    </xf>
    <xf numFmtId="164" fontId="16" fillId="2" borderId="5" xfId="1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2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topLeftCell="A181" zoomScaleNormal="100" workbookViewId="0">
      <selection activeCell="N10" sqref="N10"/>
    </sheetView>
  </sheetViews>
  <sheetFormatPr defaultColWidth="8.85546875" defaultRowHeight="14.25" x14ac:dyDescent="0.2"/>
  <cols>
    <col min="1" max="1" width="15.5703125" style="2" customWidth="1"/>
    <col min="2" max="2" width="15.7109375" style="3" customWidth="1"/>
    <col min="3" max="3" width="31.5703125" style="3" customWidth="1"/>
    <col min="4" max="4" width="18.5703125" style="3" customWidth="1"/>
    <col min="5" max="5" width="13.7109375" style="3" customWidth="1"/>
    <col min="6" max="6" width="16" style="3" customWidth="1"/>
    <col min="7" max="7" width="14.28515625" style="3" customWidth="1"/>
    <col min="8" max="8" width="16.28515625" style="3" customWidth="1"/>
    <col min="9" max="9" width="15" style="3" customWidth="1"/>
    <col min="10" max="10" width="16.42578125" style="3" customWidth="1"/>
    <col min="11" max="11" width="15.5703125" style="3" customWidth="1"/>
    <col min="12" max="12" width="11.7109375" style="4" bestFit="1" customWidth="1"/>
    <col min="13" max="14" width="8.85546875" style="4"/>
    <col min="15" max="15" width="13.5703125" style="4" bestFit="1" customWidth="1"/>
    <col min="16" max="258" width="8.85546875" style="4"/>
    <col min="259" max="259" width="15.5703125" style="4" customWidth="1"/>
    <col min="260" max="260" width="15.7109375" style="4" customWidth="1"/>
    <col min="261" max="261" width="31.140625" style="4" customWidth="1"/>
    <col min="262" max="262" width="16.140625" style="4" customWidth="1"/>
    <col min="263" max="263" width="15.5703125" style="4" customWidth="1"/>
    <col min="264" max="264" width="16" style="4" customWidth="1"/>
    <col min="265" max="265" width="16.28515625" style="4" customWidth="1"/>
    <col min="266" max="266" width="16.42578125" style="4" customWidth="1"/>
    <col min="267" max="267" width="15.5703125" style="4" customWidth="1"/>
    <col min="268" max="268" width="11.7109375" style="4" bestFit="1" customWidth="1"/>
    <col min="269" max="514" width="8.85546875" style="4"/>
    <col min="515" max="515" width="15.5703125" style="4" customWidth="1"/>
    <col min="516" max="516" width="15.7109375" style="4" customWidth="1"/>
    <col min="517" max="517" width="31.140625" style="4" customWidth="1"/>
    <col min="518" max="518" width="16.140625" style="4" customWidth="1"/>
    <col min="519" max="519" width="15.5703125" style="4" customWidth="1"/>
    <col min="520" max="520" width="16" style="4" customWidth="1"/>
    <col min="521" max="521" width="16.28515625" style="4" customWidth="1"/>
    <col min="522" max="522" width="16.42578125" style="4" customWidth="1"/>
    <col min="523" max="523" width="15.5703125" style="4" customWidth="1"/>
    <col min="524" max="524" width="11.7109375" style="4" bestFit="1" customWidth="1"/>
    <col min="525" max="770" width="8.85546875" style="4"/>
    <col min="771" max="771" width="15.5703125" style="4" customWidth="1"/>
    <col min="772" max="772" width="15.7109375" style="4" customWidth="1"/>
    <col min="773" max="773" width="31.140625" style="4" customWidth="1"/>
    <col min="774" max="774" width="16.140625" style="4" customWidth="1"/>
    <col min="775" max="775" width="15.5703125" style="4" customWidth="1"/>
    <col min="776" max="776" width="16" style="4" customWidth="1"/>
    <col min="777" max="777" width="16.28515625" style="4" customWidth="1"/>
    <col min="778" max="778" width="16.42578125" style="4" customWidth="1"/>
    <col min="779" max="779" width="15.5703125" style="4" customWidth="1"/>
    <col min="780" max="780" width="11.7109375" style="4" bestFit="1" customWidth="1"/>
    <col min="781" max="1026" width="8.85546875" style="4"/>
    <col min="1027" max="1027" width="15.5703125" style="4" customWidth="1"/>
    <col min="1028" max="1028" width="15.7109375" style="4" customWidth="1"/>
    <col min="1029" max="1029" width="31.140625" style="4" customWidth="1"/>
    <col min="1030" max="1030" width="16.140625" style="4" customWidth="1"/>
    <col min="1031" max="1031" width="15.5703125" style="4" customWidth="1"/>
    <col min="1032" max="1032" width="16" style="4" customWidth="1"/>
    <col min="1033" max="1033" width="16.28515625" style="4" customWidth="1"/>
    <col min="1034" max="1034" width="16.42578125" style="4" customWidth="1"/>
    <col min="1035" max="1035" width="15.5703125" style="4" customWidth="1"/>
    <col min="1036" max="1036" width="11.7109375" style="4" bestFit="1" customWidth="1"/>
    <col min="1037" max="1282" width="8.85546875" style="4"/>
    <col min="1283" max="1283" width="15.5703125" style="4" customWidth="1"/>
    <col min="1284" max="1284" width="15.7109375" style="4" customWidth="1"/>
    <col min="1285" max="1285" width="31.140625" style="4" customWidth="1"/>
    <col min="1286" max="1286" width="16.140625" style="4" customWidth="1"/>
    <col min="1287" max="1287" width="15.5703125" style="4" customWidth="1"/>
    <col min="1288" max="1288" width="16" style="4" customWidth="1"/>
    <col min="1289" max="1289" width="16.28515625" style="4" customWidth="1"/>
    <col min="1290" max="1290" width="16.42578125" style="4" customWidth="1"/>
    <col min="1291" max="1291" width="15.5703125" style="4" customWidth="1"/>
    <col min="1292" max="1292" width="11.7109375" style="4" bestFit="1" customWidth="1"/>
    <col min="1293" max="1538" width="8.85546875" style="4"/>
    <col min="1539" max="1539" width="15.5703125" style="4" customWidth="1"/>
    <col min="1540" max="1540" width="15.7109375" style="4" customWidth="1"/>
    <col min="1541" max="1541" width="31.140625" style="4" customWidth="1"/>
    <col min="1542" max="1542" width="16.140625" style="4" customWidth="1"/>
    <col min="1543" max="1543" width="15.5703125" style="4" customWidth="1"/>
    <col min="1544" max="1544" width="16" style="4" customWidth="1"/>
    <col min="1545" max="1545" width="16.28515625" style="4" customWidth="1"/>
    <col min="1546" max="1546" width="16.42578125" style="4" customWidth="1"/>
    <col min="1547" max="1547" width="15.5703125" style="4" customWidth="1"/>
    <col min="1548" max="1548" width="11.7109375" style="4" bestFit="1" customWidth="1"/>
    <col min="1549" max="1794" width="8.85546875" style="4"/>
    <col min="1795" max="1795" width="15.5703125" style="4" customWidth="1"/>
    <col min="1796" max="1796" width="15.7109375" style="4" customWidth="1"/>
    <col min="1797" max="1797" width="31.140625" style="4" customWidth="1"/>
    <col min="1798" max="1798" width="16.140625" style="4" customWidth="1"/>
    <col min="1799" max="1799" width="15.5703125" style="4" customWidth="1"/>
    <col min="1800" max="1800" width="16" style="4" customWidth="1"/>
    <col min="1801" max="1801" width="16.28515625" style="4" customWidth="1"/>
    <col min="1802" max="1802" width="16.42578125" style="4" customWidth="1"/>
    <col min="1803" max="1803" width="15.5703125" style="4" customWidth="1"/>
    <col min="1804" max="1804" width="11.7109375" style="4" bestFit="1" customWidth="1"/>
    <col min="1805" max="2050" width="8.85546875" style="4"/>
    <col min="2051" max="2051" width="15.5703125" style="4" customWidth="1"/>
    <col min="2052" max="2052" width="15.7109375" style="4" customWidth="1"/>
    <col min="2053" max="2053" width="31.140625" style="4" customWidth="1"/>
    <col min="2054" max="2054" width="16.140625" style="4" customWidth="1"/>
    <col min="2055" max="2055" width="15.5703125" style="4" customWidth="1"/>
    <col min="2056" max="2056" width="16" style="4" customWidth="1"/>
    <col min="2057" max="2057" width="16.28515625" style="4" customWidth="1"/>
    <col min="2058" max="2058" width="16.42578125" style="4" customWidth="1"/>
    <col min="2059" max="2059" width="15.5703125" style="4" customWidth="1"/>
    <col min="2060" max="2060" width="11.7109375" style="4" bestFit="1" customWidth="1"/>
    <col min="2061" max="2306" width="8.85546875" style="4"/>
    <col min="2307" max="2307" width="15.5703125" style="4" customWidth="1"/>
    <col min="2308" max="2308" width="15.7109375" style="4" customWidth="1"/>
    <col min="2309" max="2309" width="31.140625" style="4" customWidth="1"/>
    <col min="2310" max="2310" width="16.140625" style="4" customWidth="1"/>
    <col min="2311" max="2311" width="15.5703125" style="4" customWidth="1"/>
    <col min="2312" max="2312" width="16" style="4" customWidth="1"/>
    <col min="2313" max="2313" width="16.28515625" style="4" customWidth="1"/>
    <col min="2314" max="2314" width="16.42578125" style="4" customWidth="1"/>
    <col min="2315" max="2315" width="15.5703125" style="4" customWidth="1"/>
    <col min="2316" max="2316" width="11.7109375" style="4" bestFit="1" customWidth="1"/>
    <col min="2317" max="2562" width="8.85546875" style="4"/>
    <col min="2563" max="2563" width="15.5703125" style="4" customWidth="1"/>
    <col min="2564" max="2564" width="15.7109375" style="4" customWidth="1"/>
    <col min="2565" max="2565" width="31.140625" style="4" customWidth="1"/>
    <col min="2566" max="2566" width="16.140625" style="4" customWidth="1"/>
    <col min="2567" max="2567" width="15.5703125" style="4" customWidth="1"/>
    <col min="2568" max="2568" width="16" style="4" customWidth="1"/>
    <col min="2569" max="2569" width="16.28515625" style="4" customWidth="1"/>
    <col min="2570" max="2570" width="16.42578125" style="4" customWidth="1"/>
    <col min="2571" max="2571" width="15.5703125" style="4" customWidth="1"/>
    <col min="2572" max="2572" width="11.7109375" style="4" bestFit="1" customWidth="1"/>
    <col min="2573" max="2818" width="8.85546875" style="4"/>
    <col min="2819" max="2819" width="15.5703125" style="4" customWidth="1"/>
    <col min="2820" max="2820" width="15.7109375" style="4" customWidth="1"/>
    <col min="2821" max="2821" width="31.140625" style="4" customWidth="1"/>
    <col min="2822" max="2822" width="16.140625" style="4" customWidth="1"/>
    <col min="2823" max="2823" width="15.5703125" style="4" customWidth="1"/>
    <col min="2824" max="2824" width="16" style="4" customWidth="1"/>
    <col min="2825" max="2825" width="16.28515625" style="4" customWidth="1"/>
    <col min="2826" max="2826" width="16.42578125" style="4" customWidth="1"/>
    <col min="2827" max="2827" width="15.5703125" style="4" customWidth="1"/>
    <col min="2828" max="2828" width="11.7109375" style="4" bestFit="1" customWidth="1"/>
    <col min="2829" max="3074" width="8.85546875" style="4"/>
    <col min="3075" max="3075" width="15.5703125" style="4" customWidth="1"/>
    <col min="3076" max="3076" width="15.7109375" style="4" customWidth="1"/>
    <col min="3077" max="3077" width="31.140625" style="4" customWidth="1"/>
    <col min="3078" max="3078" width="16.140625" style="4" customWidth="1"/>
    <col min="3079" max="3079" width="15.5703125" style="4" customWidth="1"/>
    <col min="3080" max="3080" width="16" style="4" customWidth="1"/>
    <col min="3081" max="3081" width="16.28515625" style="4" customWidth="1"/>
    <col min="3082" max="3082" width="16.42578125" style="4" customWidth="1"/>
    <col min="3083" max="3083" width="15.5703125" style="4" customWidth="1"/>
    <col min="3084" max="3084" width="11.7109375" style="4" bestFit="1" customWidth="1"/>
    <col min="3085" max="3330" width="8.85546875" style="4"/>
    <col min="3331" max="3331" width="15.5703125" style="4" customWidth="1"/>
    <col min="3332" max="3332" width="15.7109375" style="4" customWidth="1"/>
    <col min="3333" max="3333" width="31.140625" style="4" customWidth="1"/>
    <col min="3334" max="3334" width="16.140625" style="4" customWidth="1"/>
    <col min="3335" max="3335" width="15.5703125" style="4" customWidth="1"/>
    <col min="3336" max="3336" width="16" style="4" customWidth="1"/>
    <col min="3337" max="3337" width="16.28515625" style="4" customWidth="1"/>
    <col min="3338" max="3338" width="16.42578125" style="4" customWidth="1"/>
    <col min="3339" max="3339" width="15.5703125" style="4" customWidth="1"/>
    <col min="3340" max="3340" width="11.7109375" style="4" bestFit="1" customWidth="1"/>
    <col min="3341" max="3586" width="8.85546875" style="4"/>
    <col min="3587" max="3587" width="15.5703125" style="4" customWidth="1"/>
    <col min="3588" max="3588" width="15.7109375" style="4" customWidth="1"/>
    <col min="3589" max="3589" width="31.140625" style="4" customWidth="1"/>
    <col min="3590" max="3590" width="16.140625" style="4" customWidth="1"/>
    <col min="3591" max="3591" width="15.5703125" style="4" customWidth="1"/>
    <col min="3592" max="3592" width="16" style="4" customWidth="1"/>
    <col min="3593" max="3593" width="16.28515625" style="4" customWidth="1"/>
    <col min="3594" max="3594" width="16.42578125" style="4" customWidth="1"/>
    <col min="3595" max="3595" width="15.5703125" style="4" customWidth="1"/>
    <col min="3596" max="3596" width="11.7109375" style="4" bestFit="1" customWidth="1"/>
    <col min="3597" max="3842" width="8.85546875" style="4"/>
    <col min="3843" max="3843" width="15.5703125" style="4" customWidth="1"/>
    <col min="3844" max="3844" width="15.7109375" style="4" customWidth="1"/>
    <col min="3845" max="3845" width="31.140625" style="4" customWidth="1"/>
    <col min="3846" max="3846" width="16.140625" style="4" customWidth="1"/>
    <col min="3847" max="3847" width="15.5703125" style="4" customWidth="1"/>
    <col min="3848" max="3848" width="16" style="4" customWidth="1"/>
    <col min="3849" max="3849" width="16.28515625" style="4" customWidth="1"/>
    <col min="3850" max="3850" width="16.42578125" style="4" customWidth="1"/>
    <col min="3851" max="3851" width="15.5703125" style="4" customWidth="1"/>
    <col min="3852" max="3852" width="11.7109375" style="4" bestFit="1" customWidth="1"/>
    <col min="3853" max="4098" width="8.85546875" style="4"/>
    <col min="4099" max="4099" width="15.5703125" style="4" customWidth="1"/>
    <col min="4100" max="4100" width="15.7109375" style="4" customWidth="1"/>
    <col min="4101" max="4101" width="31.140625" style="4" customWidth="1"/>
    <col min="4102" max="4102" width="16.140625" style="4" customWidth="1"/>
    <col min="4103" max="4103" width="15.5703125" style="4" customWidth="1"/>
    <col min="4104" max="4104" width="16" style="4" customWidth="1"/>
    <col min="4105" max="4105" width="16.28515625" style="4" customWidth="1"/>
    <col min="4106" max="4106" width="16.42578125" style="4" customWidth="1"/>
    <col min="4107" max="4107" width="15.5703125" style="4" customWidth="1"/>
    <col min="4108" max="4108" width="11.7109375" style="4" bestFit="1" customWidth="1"/>
    <col min="4109" max="4354" width="8.85546875" style="4"/>
    <col min="4355" max="4355" width="15.5703125" style="4" customWidth="1"/>
    <col min="4356" max="4356" width="15.7109375" style="4" customWidth="1"/>
    <col min="4357" max="4357" width="31.140625" style="4" customWidth="1"/>
    <col min="4358" max="4358" width="16.140625" style="4" customWidth="1"/>
    <col min="4359" max="4359" width="15.5703125" style="4" customWidth="1"/>
    <col min="4360" max="4360" width="16" style="4" customWidth="1"/>
    <col min="4361" max="4361" width="16.28515625" style="4" customWidth="1"/>
    <col min="4362" max="4362" width="16.42578125" style="4" customWidth="1"/>
    <col min="4363" max="4363" width="15.5703125" style="4" customWidth="1"/>
    <col min="4364" max="4364" width="11.7109375" style="4" bestFit="1" customWidth="1"/>
    <col min="4365" max="4610" width="8.85546875" style="4"/>
    <col min="4611" max="4611" width="15.5703125" style="4" customWidth="1"/>
    <col min="4612" max="4612" width="15.7109375" style="4" customWidth="1"/>
    <col min="4613" max="4613" width="31.140625" style="4" customWidth="1"/>
    <col min="4614" max="4614" width="16.140625" style="4" customWidth="1"/>
    <col min="4615" max="4615" width="15.5703125" style="4" customWidth="1"/>
    <col min="4616" max="4616" width="16" style="4" customWidth="1"/>
    <col min="4617" max="4617" width="16.28515625" style="4" customWidth="1"/>
    <col min="4618" max="4618" width="16.42578125" style="4" customWidth="1"/>
    <col min="4619" max="4619" width="15.5703125" style="4" customWidth="1"/>
    <col min="4620" max="4620" width="11.7109375" style="4" bestFit="1" customWidth="1"/>
    <col min="4621" max="4866" width="8.85546875" style="4"/>
    <col min="4867" max="4867" width="15.5703125" style="4" customWidth="1"/>
    <col min="4868" max="4868" width="15.7109375" style="4" customWidth="1"/>
    <col min="4869" max="4869" width="31.140625" style="4" customWidth="1"/>
    <col min="4870" max="4870" width="16.140625" style="4" customWidth="1"/>
    <col min="4871" max="4871" width="15.5703125" style="4" customWidth="1"/>
    <col min="4872" max="4872" width="16" style="4" customWidth="1"/>
    <col min="4873" max="4873" width="16.28515625" style="4" customWidth="1"/>
    <col min="4874" max="4874" width="16.42578125" style="4" customWidth="1"/>
    <col min="4875" max="4875" width="15.5703125" style="4" customWidth="1"/>
    <col min="4876" max="4876" width="11.7109375" style="4" bestFit="1" customWidth="1"/>
    <col min="4877" max="5122" width="8.85546875" style="4"/>
    <col min="5123" max="5123" width="15.5703125" style="4" customWidth="1"/>
    <col min="5124" max="5124" width="15.7109375" style="4" customWidth="1"/>
    <col min="5125" max="5125" width="31.140625" style="4" customWidth="1"/>
    <col min="5126" max="5126" width="16.140625" style="4" customWidth="1"/>
    <col min="5127" max="5127" width="15.5703125" style="4" customWidth="1"/>
    <col min="5128" max="5128" width="16" style="4" customWidth="1"/>
    <col min="5129" max="5129" width="16.28515625" style="4" customWidth="1"/>
    <col min="5130" max="5130" width="16.42578125" style="4" customWidth="1"/>
    <col min="5131" max="5131" width="15.5703125" style="4" customWidth="1"/>
    <col min="5132" max="5132" width="11.7109375" style="4" bestFit="1" customWidth="1"/>
    <col min="5133" max="5378" width="8.85546875" style="4"/>
    <col min="5379" max="5379" width="15.5703125" style="4" customWidth="1"/>
    <col min="5380" max="5380" width="15.7109375" style="4" customWidth="1"/>
    <col min="5381" max="5381" width="31.140625" style="4" customWidth="1"/>
    <col min="5382" max="5382" width="16.140625" style="4" customWidth="1"/>
    <col min="5383" max="5383" width="15.5703125" style="4" customWidth="1"/>
    <col min="5384" max="5384" width="16" style="4" customWidth="1"/>
    <col min="5385" max="5385" width="16.28515625" style="4" customWidth="1"/>
    <col min="5386" max="5386" width="16.42578125" style="4" customWidth="1"/>
    <col min="5387" max="5387" width="15.5703125" style="4" customWidth="1"/>
    <col min="5388" max="5388" width="11.7109375" style="4" bestFit="1" customWidth="1"/>
    <col min="5389" max="5634" width="8.85546875" style="4"/>
    <col min="5635" max="5635" width="15.5703125" style="4" customWidth="1"/>
    <col min="5636" max="5636" width="15.7109375" style="4" customWidth="1"/>
    <col min="5637" max="5637" width="31.140625" style="4" customWidth="1"/>
    <col min="5638" max="5638" width="16.140625" style="4" customWidth="1"/>
    <col min="5639" max="5639" width="15.5703125" style="4" customWidth="1"/>
    <col min="5640" max="5640" width="16" style="4" customWidth="1"/>
    <col min="5641" max="5641" width="16.28515625" style="4" customWidth="1"/>
    <col min="5642" max="5642" width="16.42578125" style="4" customWidth="1"/>
    <col min="5643" max="5643" width="15.5703125" style="4" customWidth="1"/>
    <col min="5644" max="5644" width="11.7109375" style="4" bestFit="1" customWidth="1"/>
    <col min="5645" max="5890" width="8.85546875" style="4"/>
    <col min="5891" max="5891" width="15.5703125" style="4" customWidth="1"/>
    <col min="5892" max="5892" width="15.7109375" style="4" customWidth="1"/>
    <col min="5893" max="5893" width="31.140625" style="4" customWidth="1"/>
    <col min="5894" max="5894" width="16.140625" style="4" customWidth="1"/>
    <col min="5895" max="5895" width="15.5703125" style="4" customWidth="1"/>
    <col min="5896" max="5896" width="16" style="4" customWidth="1"/>
    <col min="5897" max="5897" width="16.28515625" style="4" customWidth="1"/>
    <col min="5898" max="5898" width="16.42578125" style="4" customWidth="1"/>
    <col min="5899" max="5899" width="15.5703125" style="4" customWidth="1"/>
    <col min="5900" max="5900" width="11.7109375" style="4" bestFit="1" customWidth="1"/>
    <col min="5901" max="6146" width="8.85546875" style="4"/>
    <col min="6147" max="6147" width="15.5703125" style="4" customWidth="1"/>
    <col min="6148" max="6148" width="15.7109375" style="4" customWidth="1"/>
    <col min="6149" max="6149" width="31.140625" style="4" customWidth="1"/>
    <col min="6150" max="6150" width="16.140625" style="4" customWidth="1"/>
    <col min="6151" max="6151" width="15.5703125" style="4" customWidth="1"/>
    <col min="6152" max="6152" width="16" style="4" customWidth="1"/>
    <col min="6153" max="6153" width="16.28515625" style="4" customWidth="1"/>
    <col min="6154" max="6154" width="16.42578125" style="4" customWidth="1"/>
    <col min="6155" max="6155" width="15.5703125" style="4" customWidth="1"/>
    <col min="6156" max="6156" width="11.7109375" style="4" bestFit="1" customWidth="1"/>
    <col min="6157" max="6402" width="8.85546875" style="4"/>
    <col min="6403" max="6403" width="15.5703125" style="4" customWidth="1"/>
    <col min="6404" max="6404" width="15.7109375" style="4" customWidth="1"/>
    <col min="6405" max="6405" width="31.140625" style="4" customWidth="1"/>
    <col min="6406" max="6406" width="16.140625" style="4" customWidth="1"/>
    <col min="6407" max="6407" width="15.5703125" style="4" customWidth="1"/>
    <col min="6408" max="6408" width="16" style="4" customWidth="1"/>
    <col min="6409" max="6409" width="16.28515625" style="4" customWidth="1"/>
    <col min="6410" max="6410" width="16.42578125" style="4" customWidth="1"/>
    <col min="6411" max="6411" width="15.5703125" style="4" customWidth="1"/>
    <col min="6412" max="6412" width="11.7109375" style="4" bestFit="1" customWidth="1"/>
    <col min="6413" max="6658" width="8.85546875" style="4"/>
    <col min="6659" max="6659" width="15.5703125" style="4" customWidth="1"/>
    <col min="6660" max="6660" width="15.7109375" style="4" customWidth="1"/>
    <col min="6661" max="6661" width="31.140625" style="4" customWidth="1"/>
    <col min="6662" max="6662" width="16.140625" style="4" customWidth="1"/>
    <col min="6663" max="6663" width="15.5703125" style="4" customWidth="1"/>
    <col min="6664" max="6664" width="16" style="4" customWidth="1"/>
    <col min="6665" max="6665" width="16.28515625" style="4" customWidth="1"/>
    <col min="6666" max="6666" width="16.42578125" style="4" customWidth="1"/>
    <col min="6667" max="6667" width="15.5703125" style="4" customWidth="1"/>
    <col min="6668" max="6668" width="11.7109375" style="4" bestFit="1" customWidth="1"/>
    <col min="6669" max="6914" width="8.85546875" style="4"/>
    <col min="6915" max="6915" width="15.5703125" style="4" customWidth="1"/>
    <col min="6916" max="6916" width="15.7109375" style="4" customWidth="1"/>
    <col min="6917" max="6917" width="31.140625" style="4" customWidth="1"/>
    <col min="6918" max="6918" width="16.140625" style="4" customWidth="1"/>
    <col min="6919" max="6919" width="15.5703125" style="4" customWidth="1"/>
    <col min="6920" max="6920" width="16" style="4" customWidth="1"/>
    <col min="6921" max="6921" width="16.28515625" style="4" customWidth="1"/>
    <col min="6922" max="6922" width="16.42578125" style="4" customWidth="1"/>
    <col min="6923" max="6923" width="15.5703125" style="4" customWidth="1"/>
    <col min="6924" max="6924" width="11.7109375" style="4" bestFit="1" customWidth="1"/>
    <col min="6925" max="7170" width="8.85546875" style="4"/>
    <col min="7171" max="7171" width="15.5703125" style="4" customWidth="1"/>
    <col min="7172" max="7172" width="15.7109375" style="4" customWidth="1"/>
    <col min="7173" max="7173" width="31.140625" style="4" customWidth="1"/>
    <col min="7174" max="7174" width="16.140625" style="4" customWidth="1"/>
    <col min="7175" max="7175" width="15.5703125" style="4" customWidth="1"/>
    <col min="7176" max="7176" width="16" style="4" customWidth="1"/>
    <col min="7177" max="7177" width="16.28515625" style="4" customWidth="1"/>
    <col min="7178" max="7178" width="16.42578125" style="4" customWidth="1"/>
    <col min="7179" max="7179" width="15.5703125" style="4" customWidth="1"/>
    <col min="7180" max="7180" width="11.7109375" style="4" bestFit="1" customWidth="1"/>
    <col min="7181" max="7426" width="8.85546875" style="4"/>
    <col min="7427" max="7427" width="15.5703125" style="4" customWidth="1"/>
    <col min="7428" max="7428" width="15.7109375" style="4" customWidth="1"/>
    <col min="7429" max="7429" width="31.140625" style="4" customWidth="1"/>
    <col min="7430" max="7430" width="16.140625" style="4" customWidth="1"/>
    <col min="7431" max="7431" width="15.5703125" style="4" customWidth="1"/>
    <col min="7432" max="7432" width="16" style="4" customWidth="1"/>
    <col min="7433" max="7433" width="16.28515625" style="4" customWidth="1"/>
    <col min="7434" max="7434" width="16.42578125" style="4" customWidth="1"/>
    <col min="7435" max="7435" width="15.5703125" style="4" customWidth="1"/>
    <col min="7436" max="7436" width="11.7109375" style="4" bestFit="1" customWidth="1"/>
    <col min="7437" max="7682" width="8.85546875" style="4"/>
    <col min="7683" max="7683" width="15.5703125" style="4" customWidth="1"/>
    <col min="7684" max="7684" width="15.7109375" style="4" customWidth="1"/>
    <col min="7685" max="7685" width="31.140625" style="4" customWidth="1"/>
    <col min="7686" max="7686" width="16.140625" style="4" customWidth="1"/>
    <col min="7687" max="7687" width="15.5703125" style="4" customWidth="1"/>
    <col min="7688" max="7688" width="16" style="4" customWidth="1"/>
    <col min="7689" max="7689" width="16.28515625" style="4" customWidth="1"/>
    <col min="7690" max="7690" width="16.42578125" style="4" customWidth="1"/>
    <col min="7691" max="7691" width="15.5703125" style="4" customWidth="1"/>
    <col min="7692" max="7692" width="11.7109375" style="4" bestFit="1" customWidth="1"/>
    <col min="7693" max="7938" width="8.85546875" style="4"/>
    <col min="7939" max="7939" width="15.5703125" style="4" customWidth="1"/>
    <col min="7940" max="7940" width="15.7109375" style="4" customWidth="1"/>
    <col min="7941" max="7941" width="31.140625" style="4" customWidth="1"/>
    <col min="7942" max="7942" width="16.140625" style="4" customWidth="1"/>
    <col min="7943" max="7943" width="15.5703125" style="4" customWidth="1"/>
    <col min="7944" max="7944" width="16" style="4" customWidth="1"/>
    <col min="7945" max="7945" width="16.28515625" style="4" customWidth="1"/>
    <col min="7946" max="7946" width="16.42578125" style="4" customWidth="1"/>
    <col min="7947" max="7947" width="15.5703125" style="4" customWidth="1"/>
    <col min="7948" max="7948" width="11.7109375" style="4" bestFit="1" customWidth="1"/>
    <col min="7949" max="8194" width="8.85546875" style="4"/>
    <col min="8195" max="8195" width="15.5703125" style="4" customWidth="1"/>
    <col min="8196" max="8196" width="15.7109375" style="4" customWidth="1"/>
    <col min="8197" max="8197" width="31.140625" style="4" customWidth="1"/>
    <col min="8198" max="8198" width="16.140625" style="4" customWidth="1"/>
    <col min="8199" max="8199" width="15.5703125" style="4" customWidth="1"/>
    <col min="8200" max="8200" width="16" style="4" customWidth="1"/>
    <col min="8201" max="8201" width="16.28515625" style="4" customWidth="1"/>
    <col min="8202" max="8202" width="16.42578125" style="4" customWidth="1"/>
    <col min="8203" max="8203" width="15.5703125" style="4" customWidth="1"/>
    <col min="8204" max="8204" width="11.7109375" style="4" bestFit="1" customWidth="1"/>
    <col min="8205" max="8450" width="8.85546875" style="4"/>
    <col min="8451" max="8451" width="15.5703125" style="4" customWidth="1"/>
    <col min="8452" max="8452" width="15.7109375" style="4" customWidth="1"/>
    <col min="8453" max="8453" width="31.140625" style="4" customWidth="1"/>
    <col min="8454" max="8454" width="16.140625" style="4" customWidth="1"/>
    <col min="8455" max="8455" width="15.5703125" style="4" customWidth="1"/>
    <col min="8456" max="8456" width="16" style="4" customWidth="1"/>
    <col min="8457" max="8457" width="16.28515625" style="4" customWidth="1"/>
    <col min="8458" max="8458" width="16.42578125" style="4" customWidth="1"/>
    <col min="8459" max="8459" width="15.5703125" style="4" customWidth="1"/>
    <col min="8460" max="8460" width="11.7109375" style="4" bestFit="1" customWidth="1"/>
    <col min="8461" max="8706" width="8.85546875" style="4"/>
    <col min="8707" max="8707" width="15.5703125" style="4" customWidth="1"/>
    <col min="8708" max="8708" width="15.7109375" style="4" customWidth="1"/>
    <col min="8709" max="8709" width="31.140625" style="4" customWidth="1"/>
    <col min="8710" max="8710" width="16.140625" style="4" customWidth="1"/>
    <col min="8711" max="8711" width="15.5703125" style="4" customWidth="1"/>
    <col min="8712" max="8712" width="16" style="4" customWidth="1"/>
    <col min="8713" max="8713" width="16.28515625" style="4" customWidth="1"/>
    <col min="8714" max="8714" width="16.42578125" style="4" customWidth="1"/>
    <col min="8715" max="8715" width="15.5703125" style="4" customWidth="1"/>
    <col min="8716" max="8716" width="11.7109375" style="4" bestFit="1" customWidth="1"/>
    <col min="8717" max="8962" width="8.85546875" style="4"/>
    <col min="8963" max="8963" width="15.5703125" style="4" customWidth="1"/>
    <col min="8964" max="8964" width="15.7109375" style="4" customWidth="1"/>
    <col min="8965" max="8965" width="31.140625" style="4" customWidth="1"/>
    <col min="8966" max="8966" width="16.140625" style="4" customWidth="1"/>
    <col min="8967" max="8967" width="15.5703125" style="4" customWidth="1"/>
    <col min="8968" max="8968" width="16" style="4" customWidth="1"/>
    <col min="8969" max="8969" width="16.28515625" style="4" customWidth="1"/>
    <col min="8970" max="8970" width="16.42578125" style="4" customWidth="1"/>
    <col min="8971" max="8971" width="15.5703125" style="4" customWidth="1"/>
    <col min="8972" max="8972" width="11.7109375" style="4" bestFit="1" customWidth="1"/>
    <col min="8973" max="9218" width="8.85546875" style="4"/>
    <col min="9219" max="9219" width="15.5703125" style="4" customWidth="1"/>
    <col min="9220" max="9220" width="15.7109375" style="4" customWidth="1"/>
    <col min="9221" max="9221" width="31.140625" style="4" customWidth="1"/>
    <col min="9222" max="9222" width="16.140625" style="4" customWidth="1"/>
    <col min="9223" max="9223" width="15.5703125" style="4" customWidth="1"/>
    <col min="9224" max="9224" width="16" style="4" customWidth="1"/>
    <col min="9225" max="9225" width="16.28515625" style="4" customWidth="1"/>
    <col min="9226" max="9226" width="16.42578125" style="4" customWidth="1"/>
    <col min="9227" max="9227" width="15.5703125" style="4" customWidth="1"/>
    <col min="9228" max="9228" width="11.7109375" style="4" bestFit="1" customWidth="1"/>
    <col min="9229" max="9474" width="8.85546875" style="4"/>
    <col min="9475" max="9475" width="15.5703125" style="4" customWidth="1"/>
    <col min="9476" max="9476" width="15.7109375" style="4" customWidth="1"/>
    <col min="9477" max="9477" width="31.140625" style="4" customWidth="1"/>
    <col min="9478" max="9478" width="16.140625" style="4" customWidth="1"/>
    <col min="9479" max="9479" width="15.5703125" style="4" customWidth="1"/>
    <col min="9480" max="9480" width="16" style="4" customWidth="1"/>
    <col min="9481" max="9481" width="16.28515625" style="4" customWidth="1"/>
    <col min="9482" max="9482" width="16.42578125" style="4" customWidth="1"/>
    <col min="9483" max="9483" width="15.5703125" style="4" customWidth="1"/>
    <col min="9484" max="9484" width="11.7109375" style="4" bestFit="1" customWidth="1"/>
    <col min="9485" max="9730" width="8.85546875" style="4"/>
    <col min="9731" max="9731" width="15.5703125" style="4" customWidth="1"/>
    <col min="9732" max="9732" width="15.7109375" style="4" customWidth="1"/>
    <col min="9733" max="9733" width="31.140625" style="4" customWidth="1"/>
    <col min="9734" max="9734" width="16.140625" style="4" customWidth="1"/>
    <col min="9735" max="9735" width="15.5703125" style="4" customWidth="1"/>
    <col min="9736" max="9736" width="16" style="4" customWidth="1"/>
    <col min="9737" max="9737" width="16.28515625" style="4" customWidth="1"/>
    <col min="9738" max="9738" width="16.42578125" style="4" customWidth="1"/>
    <col min="9739" max="9739" width="15.5703125" style="4" customWidth="1"/>
    <col min="9740" max="9740" width="11.7109375" style="4" bestFit="1" customWidth="1"/>
    <col min="9741" max="9986" width="8.85546875" style="4"/>
    <col min="9987" max="9987" width="15.5703125" style="4" customWidth="1"/>
    <col min="9988" max="9988" width="15.7109375" style="4" customWidth="1"/>
    <col min="9989" max="9989" width="31.140625" style="4" customWidth="1"/>
    <col min="9990" max="9990" width="16.140625" style="4" customWidth="1"/>
    <col min="9991" max="9991" width="15.5703125" style="4" customWidth="1"/>
    <col min="9992" max="9992" width="16" style="4" customWidth="1"/>
    <col min="9993" max="9993" width="16.28515625" style="4" customWidth="1"/>
    <col min="9994" max="9994" width="16.42578125" style="4" customWidth="1"/>
    <col min="9995" max="9995" width="15.5703125" style="4" customWidth="1"/>
    <col min="9996" max="9996" width="11.7109375" style="4" bestFit="1" customWidth="1"/>
    <col min="9997" max="10242" width="8.85546875" style="4"/>
    <col min="10243" max="10243" width="15.5703125" style="4" customWidth="1"/>
    <col min="10244" max="10244" width="15.7109375" style="4" customWidth="1"/>
    <col min="10245" max="10245" width="31.140625" style="4" customWidth="1"/>
    <col min="10246" max="10246" width="16.140625" style="4" customWidth="1"/>
    <col min="10247" max="10247" width="15.5703125" style="4" customWidth="1"/>
    <col min="10248" max="10248" width="16" style="4" customWidth="1"/>
    <col min="10249" max="10249" width="16.28515625" style="4" customWidth="1"/>
    <col min="10250" max="10250" width="16.42578125" style="4" customWidth="1"/>
    <col min="10251" max="10251" width="15.5703125" style="4" customWidth="1"/>
    <col min="10252" max="10252" width="11.7109375" style="4" bestFit="1" customWidth="1"/>
    <col min="10253" max="10498" width="8.85546875" style="4"/>
    <col min="10499" max="10499" width="15.5703125" style="4" customWidth="1"/>
    <col min="10500" max="10500" width="15.7109375" style="4" customWidth="1"/>
    <col min="10501" max="10501" width="31.140625" style="4" customWidth="1"/>
    <col min="10502" max="10502" width="16.140625" style="4" customWidth="1"/>
    <col min="10503" max="10503" width="15.5703125" style="4" customWidth="1"/>
    <col min="10504" max="10504" width="16" style="4" customWidth="1"/>
    <col min="10505" max="10505" width="16.28515625" style="4" customWidth="1"/>
    <col min="10506" max="10506" width="16.42578125" style="4" customWidth="1"/>
    <col min="10507" max="10507" width="15.5703125" style="4" customWidth="1"/>
    <col min="10508" max="10508" width="11.7109375" style="4" bestFit="1" customWidth="1"/>
    <col min="10509" max="10754" width="8.85546875" style="4"/>
    <col min="10755" max="10755" width="15.5703125" style="4" customWidth="1"/>
    <col min="10756" max="10756" width="15.7109375" style="4" customWidth="1"/>
    <col min="10757" max="10757" width="31.140625" style="4" customWidth="1"/>
    <col min="10758" max="10758" width="16.140625" style="4" customWidth="1"/>
    <col min="10759" max="10759" width="15.5703125" style="4" customWidth="1"/>
    <col min="10760" max="10760" width="16" style="4" customWidth="1"/>
    <col min="10761" max="10761" width="16.28515625" style="4" customWidth="1"/>
    <col min="10762" max="10762" width="16.42578125" style="4" customWidth="1"/>
    <col min="10763" max="10763" width="15.5703125" style="4" customWidth="1"/>
    <col min="10764" max="10764" width="11.7109375" style="4" bestFit="1" customWidth="1"/>
    <col min="10765" max="11010" width="8.85546875" style="4"/>
    <col min="11011" max="11011" width="15.5703125" style="4" customWidth="1"/>
    <col min="11012" max="11012" width="15.7109375" style="4" customWidth="1"/>
    <col min="11013" max="11013" width="31.140625" style="4" customWidth="1"/>
    <col min="11014" max="11014" width="16.140625" style="4" customWidth="1"/>
    <col min="11015" max="11015" width="15.5703125" style="4" customWidth="1"/>
    <col min="11016" max="11016" width="16" style="4" customWidth="1"/>
    <col min="11017" max="11017" width="16.28515625" style="4" customWidth="1"/>
    <col min="11018" max="11018" width="16.42578125" style="4" customWidth="1"/>
    <col min="11019" max="11019" width="15.5703125" style="4" customWidth="1"/>
    <col min="11020" max="11020" width="11.7109375" style="4" bestFit="1" customWidth="1"/>
    <col min="11021" max="11266" width="8.85546875" style="4"/>
    <col min="11267" max="11267" width="15.5703125" style="4" customWidth="1"/>
    <col min="11268" max="11268" width="15.7109375" style="4" customWidth="1"/>
    <col min="11269" max="11269" width="31.140625" style="4" customWidth="1"/>
    <col min="11270" max="11270" width="16.140625" style="4" customWidth="1"/>
    <col min="11271" max="11271" width="15.5703125" style="4" customWidth="1"/>
    <col min="11272" max="11272" width="16" style="4" customWidth="1"/>
    <col min="11273" max="11273" width="16.28515625" style="4" customWidth="1"/>
    <col min="11274" max="11274" width="16.42578125" style="4" customWidth="1"/>
    <col min="11275" max="11275" width="15.5703125" style="4" customWidth="1"/>
    <col min="11276" max="11276" width="11.7109375" style="4" bestFit="1" customWidth="1"/>
    <col min="11277" max="11522" width="8.85546875" style="4"/>
    <col min="11523" max="11523" width="15.5703125" style="4" customWidth="1"/>
    <col min="11524" max="11524" width="15.7109375" style="4" customWidth="1"/>
    <col min="11525" max="11525" width="31.140625" style="4" customWidth="1"/>
    <col min="11526" max="11526" width="16.140625" style="4" customWidth="1"/>
    <col min="11527" max="11527" width="15.5703125" style="4" customWidth="1"/>
    <col min="11528" max="11528" width="16" style="4" customWidth="1"/>
    <col min="11529" max="11529" width="16.28515625" style="4" customWidth="1"/>
    <col min="11530" max="11530" width="16.42578125" style="4" customWidth="1"/>
    <col min="11531" max="11531" width="15.5703125" style="4" customWidth="1"/>
    <col min="11532" max="11532" width="11.7109375" style="4" bestFit="1" customWidth="1"/>
    <col min="11533" max="11778" width="8.85546875" style="4"/>
    <col min="11779" max="11779" width="15.5703125" style="4" customWidth="1"/>
    <col min="11780" max="11780" width="15.7109375" style="4" customWidth="1"/>
    <col min="11781" max="11781" width="31.140625" style="4" customWidth="1"/>
    <col min="11782" max="11782" width="16.140625" style="4" customWidth="1"/>
    <col min="11783" max="11783" width="15.5703125" style="4" customWidth="1"/>
    <col min="11784" max="11784" width="16" style="4" customWidth="1"/>
    <col min="11785" max="11785" width="16.28515625" style="4" customWidth="1"/>
    <col min="11786" max="11786" width="16.42578125" style="4" customWidth="1"/>
    <col min="11787" max="11787" width="15.5703125" style="4" customWidth="1"/>
    <col min="11788" max="11788" width="11.7109375" style="4" bestFit="1" customWidth="1"/>
    <col min="11789" max="12034" width="8.85546875" style="4"/>
    <col min="12035" max="12035" width="15.5703125" style="4" customWidth="1"/>
    <col min="12036" max="12036" width="15.7109375" style="4" customWidth="1"/>
    <col min="12037" max="12037" width="31.140625" style="4" customWidth="1"/>
    <col min="12038" max="12038" width="16.140625" style="4" customWidth="1"/>
    <col min="12039" max="12039" width="15.5703125" style="4" customWidth="1"/>
    <col min="12040" max="12040" width="16" style="4" customWidth="1"/>
    <col min="12041" max="12041" width="16.28515625" style="4" customWidth="1"/>
    <col min="12042" max="12042" width="16.42578125" style="4" customWidth="1"/>
    <col min="12043" max="12043" width="15.5703125" style="4" customWidth="1"/>
    <col min="12044" max="12044" width="11.7109375" style="4" bestFit="1" customWidth="1"/>
    <col min="12045" max="12290" width="8.85546875" style="4"/>
    <col min="12291" max="12291" width="15.5703125" style="4" customWidth="1"/>
    <col min="12292" max="12292" width="15.7109375" style="4" customWidth="1"/>
    <col min="12293" max="12293" width="31.140625" style="4" customWidth="1"/>
    <col min="12294" max="12294" width="16.140625" style="4" customWidth="1"/>
    <col min="12295" max="12295" width="15.5703125" style="4" customWidth="1"/>
    <col min="12296" max="12296" width="16" style="4" customWidth="1"/>
    <col min="12297" max="12297" width="16.28515625" style="4" customWidth="1"/>
    <col min="12298" max="12298" width="16.42578125" style="4" customWidth="1"/>
    <col min="12299" max="12299" width="15.5703125" style="4" customWidth="1"/>
    <col min="12300" max="12300" width="11.7109375" style="4" bestFit="1" customWidth="1"/>
    <col min="12301" max="12546" width="8.85546875" style="4"/>
    <col min="12547" max="12547" width="15.5703125" style="4" customWidth="1"/>
    <col min="12548" max="12548" width="15.7109375" style="4" customWidth="1"/>
    <col min="12549" max="12549" width="31.140625" style="4" customWidth="1"/>
    <col min="12550" max="12550" width="16.140625" style="4" customWidth="1"/>
    <col min="12551" max="12551" width="15.5703125" style="4" customWidth="1"/>
    <col min="12552" max="12552" width="16" style="4" customWidth="1"/>
    <col min="12553" max="12553" width="16.28515625" style="4" customWidth="1"/>
    <col min="12554" max="12554" width="16.42578125" style="4" customWidth="1"/>
    <col min="12555" max="12555" width="15.5703125" style="4" customWidth="1"/>
    <col min="12556" max="12556" width="11.7109375" style="4" bestFit="1" customWidth="1"/>
    <col min="12557" max="12802" width="8.85546875" style="4"/>
    <col min="12803" max="12803" width="15.5703125" style="4" customWidth="1"/>
    <col min="12804" max="12804" width="15.7109375" style="4" customWidth="1"/>
    <col min="12805" max="12805" width="31.140625" style="4" customWidth="1"/>
    <col min="12806" max="12806" width="16.140625" style="4" customWidth="1"/>
    <col min="12807" max="12807" width="15.5703125" style="4" customWidth="1"/>
    <col min="12808" max="12808" width="16" style="4" customWidth="1"/>
    <col min="12809" max="12809" width="16.28515625" style="4" customWidth="1"/>
    <col min="12810" max="12810" width="16.42578125" style="4" customWidth="1"/>
    <col min="12811" max="12811" width="15.5703125" style="4" customWidth="1"/>
    <col min="12812" max="12812" width="11.7109375" style="4" bestFit="1" customWidth="1"/>
    <col min="12813" max="13058" width="8.85546875" style="4"/>
    <col min="13059" max="13059" width="15.5703125" style="4" customWidth="1"/>
    <col min="13060" max="13060" width="15.7109375" style="4" customWidth="1"/>
    <col min="13061" max="13061" width="31.140625" style="4" customWidth="1"/>
    <col min="13062" max="13062" width="16.140625" style="4" customWidth="1"/>
    <col min="13063" max="13063" width="15.5703125" style="4" customWidth="1"/>
    <col min="13064" max="13064" width="16" style="4" customWidth="1"/>
    <col min="13065" max="13065" width="16.28515625" style="4" customWidth="1"/>
    <col min="13066" max="13066" width="16.42578125" style="4" customWidth="1"/>
    <col min="13067" max="13067" width="15.5703125" style="4" customWidth="1"/>
    <col min="13068" max="13068" width="11.7109375" style="4" bestFit="1" customWidth="1"/>
    <col min="13069" max="13314" width="8.85546875" style="4"/>
    <col min="13315" max="13315" width="15.5703125" style="4" customWidth="1"/>
    <col min="13316" max="13316" width="15.7109375" style="4" customWidth="1"/>
    <col min="13317" max="13317" width="31.140625" style="4" customWidth="1"/>
    <col min="13318" max="13318" width="16.140625" style="4" customWidth="1"/>
    <col min="13319" max="13319" width="15.5703125" style="4" customWidth="1"/>
    <col min="13320" max="13320" width="16" style="4" customWidth="1"/>
    <col min="13321" max="13321" width="16.28515625" style="4" customWidth="1"/>
    <col min="13322" max="13322" width="16.42578125" style="4" customWidth="1"/>
    <col min="13323" max="13323" width="15.5703125" style="4" customWidth="1"/>
    <col min="13324" max="13324" width="11.7109375" style="4" bestFit="1" customWidth="1"/>
    <col min="13325" max="13570" width="8.85546875" style="4"/>
    <col min="13571" max="13571" width="15.5703125" style="4" customWidth="1"/>
    <col min="13572" max="13572" width="15.7109375" style="4" customWidth="1"/>
    <col min="13573" max="13573" width="31.140625" style="4" customWidth="1"/>
    <col min="13574" max="13574" width="16.140625" style="4" customWidth="1"/>
    <col min="13575" max="13575" width="15.5703125" style="4" customWidth="1"/>
    <col min="13576" max="13576" width="16" style="4" customWidth="1"/>
    <col min="13577" max="13577" width="16.28515625" style="4" customWidth="1"/>
    <col min="13578" max="13578" width="16.42578125" style="4" customWidth="1"/>
    <col min="13579" max="13579" width="15.5703125" style="4" customWidth="1"/>
    <col min="13580" max="13580" width="11.7109375" style="4" bestFit="1" customWidth="1"/>
    <col min="13581" max="13826" width="8.85546875" style="4"/>
    <col min="13827" max="13827" width="15.5703125" style="4" customWidth="1"/>
    <col min="13828" max="13828" width="15.7109375" style="4" customWidth="1"/>
    <col min="13829" max="13829" width="31.140625" style="4" customWidth="1"/>
    <col min="13830" max="13830" width="16.140625" style="4" customWidth="1"/>
    <col min="13831" max="13831" width="15.5703125" style="4" customWidth="1"/>
    <col min="13832" max="13832" width="16" style="4" customWidth="1"/>
    <col min="13833" max="13833" width="16.28515625" style="4" customWidth="1"/>
    <col min="13834" max="13834" width="16.42578125" style="4" customWidth="1"/>
    <col min="13835" max="13835" width="15.5703125" style="4" customWidth="1"/>
    <col min="13836" max="13836" width="11.7109375" style="4" bestFit="1" customWidth="1"/>
    <col min="13837" max="14082" width="8.85546875" style="4"/>
    <col min="14083" max="14083" width="15.5703125" style="4" customWidth="1"/>
    <col min="14084" max="14084" width="15.7109375" style="4" customWidth="1"/>
    <col min="14085" max="14085" width="31.140625" style="4" customWidth="1"/>
    <col min="14086" max="14086" width="16.140625" style="4" customWidth="1"/>
    <col min="14087" max="14087" width="15.5703125" style="4" customWidth="1"/>
    <col min="14088" max="14088" width="16" style="4" customWidth="1"/>
    <col min="14089" max="14089" width="16.28515625" style="4" customWidth="1"/>
    <col min="14090" max="14090" width="16.42578125" style="4" customWidth="1"/>
    <col min="14091" max="14091" width="15.5703125" style="4" customWidth="1"/>
    <col min="14092" max="14092" width="11.7109375" style="4" bestFit="1" customWidth="1"/>
    <col min="14093" max="14338" width="8.85546875" style="4"/>
    <col min="14339" max="14339" width="15.5703125" style="4" customWidth="1"/>
    <col min="14340" max="14340" width="15.7109375" style="4" customWidth="1"/>
    <col min="14341" max="14341" width="31.140625" style="4" customWidth="1"/>
    <col min="14342" max="14342" width="16.140625" style="4" customWidth="1"/>
    <col min="14343" max="14343" width="15.5703125" style="4" customWidth="1"/>
    <col min="14344" max="14344" width="16" style="4" customWidth="1"/>
    <col min="14345" max="14345" width="16.28515625" style="4" customWidth="1"/>
    <col min="14346" max="14346" width="16.42578125" style="4" customWidth="1"/>
    <col min="14347" max="14347" width="15.5703125" style="4" customWidth="1"/>
    <col min="14348" max="14348" width="11.7109375" style="4" bestFit="1" customWidth="1"/>
    <col min="14349" max="14594" width="8.85546875" style="4"/>
    <col min="14595" max="14595" width="15.5703125" style="4" customWidth="1"/>
    <col min="14596" max="14596" width="15.7109375" style="4" customWidth="1"/>
    <col min="14597" max="14597" width="31.140625" style="4" customWidth="1"/>
    <col min="14598" max="14598" width="16.140625" style="4" customWidth="1"/>
    <col min="14599" max="14599" width="15.5703125" style="4" customWidth="1"/>
    <col min="14600" max="14600" width="16" style="4" customWidth="1"/>
    <col min="14601" max="14601" width="16.28515625" style="4" customWidth="1"/>
    <col min="14602" max="14602" width="16.42578125" style="4" customWidth="1"/>
    <col min="14603" max="14603" width="15.5703125" style="4" customWidth="1"/>
    <col min="14604" max="14604" width="11.7109375" style="4" bestFit="1" customWidth="1"/>
    <col min="14605" max="14850" width="8.85546875" style="4"/>
    <col min="14851" max="14851" width="15.5703125" style="4" customWidth="1"/>
    <col min="14852" max="14852" width="15.7109375" style="4" customWidth="1"/>
    <col min="14853" max="14853" width="31.140625" style="4" customWidth="1"/>
    <col min="14854" max="14854" width="16.140625" style="4" customWidth="1"/>
    <col min="14855" max="14855" width="15.5703125" style="4" customWidth="1"/>
    <col min="14856" max="14856" width="16" style="4" customWidth="1"/>
    <col min="14857" max="14857" width="16.28515625" style="4" customWidth="1"/>
    <col min="14858" max="14858" width="16.42578125" style="4" customWidth="1"/>
    <col min="14859" max="14859" width="15.5703125" style="4" customWidth="1"/>
    <col min="14860" max="14860" width="11.7109375" style="4" bestFit="1" customWidth="1"/>
    <col min="14861" max="15106" width="8.85546875" style="4"/>
    <col min="15107" max="15107" width="15.5703125" style="4" customWidth="1"/>
    <col min="15108" max="15108" width="15.7109375" style="4" customWidth="1"/>
    <col min="15109" max="15109" width="31.140625" style="4" customWidth="1"/>
    <col min="15110" max="15110" width="16.140625" style="4" customWidth="1"/>
    <col min="15111" max="15111" width="15.5703125" style="4" customWidth="1"/>
    <col min="15112" max="15112" width="16" style="4" customWidth="1"/>
    <col min="15113" max="15113" width="16.28515625" style="4" customWidth="1"/>
    <col min="15114" max="15114" width="16.42578125" style="4" customWidth="1"/>
    <col min="15115" max="15115" width="15.5703125" style="4" customWidth="1"/>
    <col min="15116" max="15116" width="11.7109375" style="4" bestFit="1" customWidth="1"/>
    <col min="15117" max="15362" width="8.85546875" style="4"/>
    <col min="15363" max="15363" width="15.5703125" style="4" customWidth="1"/>
    <col min="15364" max="15364" width="15.7109375" style="4" customWidth="1"/>
    <col min="15365" max="15365" width="31.140625" style="4" customWidth="1"/>
    <col min="15366" max="15366" width="16.140625" style="4" customWidth="1"/>
    <col min="15367" max="15367" width="15.5703125" style="4" customWidth="1"/>
    <col min="15368" max="15368" width="16" style="4" customWidth="1"/>
    <col min="15369" max="15369" width="16.28515625" style="4" customWidth="1"/>
    <col min="15370" max="15370" width="16.42578125" style="4" customWidth="1"/>
    <col min="15371" max="15371" width="15.5703125" style="4" customWidth="1"/>
    <col min="15372" max="15372" width="11.7109375" style="4" bestFit="1" customWidth="1"/>
    <col min="15373" max="15618" width="8.85546875" style="4"/>
    <col min="15619" max="15619" width="15.5703125" style="4" customWidth="1"/>
    <col min="15620" max="15620" width="15.7109375" style="4" customWidth="1"/>
    <col min="15621" max="15621" width="31.140625" style="4" customWidth="1"/>
    <col min="15622" max="15622" width="16.140625" style="4" customWidth="1"/>
    <col min="15623" max="15623" width="15.5703125" style="4" customWidth="1"/>
    <col min="15624" max="15624" width="16" style="4" customWidth="1"/>
    <col min="15625" max="15625" width="16.28515625" style="4" customWidth="1"/>
    <col min="15626" max="15626" width="16.42578125" style="4" customWidth="1"/>
    <col min="15627" max="15627" width="15.5703125" style="4" customWidth="1"/>
    <col min="15628" max="15628" width="11.7109375" style="4" bestFit="1" customWidth="1"/>
    <col min="15629" max="15874" width="8.85546875" style="4"/>
    <col min="15875" max="15875" width="15.5703125" style="4" customWidth="1"/>
    <col min="15876" max="15876" width="15.7109375" style="4" customWidth="1"/>
    <col min="15877" max="15877" width="31.140625" style="4" customWidth="1"/>
    <col min="15878" max="15878" width="16.140625" style="4" customWidth="1"/>
    <col min="15879" max="15879" width="15.5703125" style="4" customWidth="1"/>
    <col min="15880" max="15880" width="16" style="4" customWidth="1"/>
    <col min="15881" max="15881" width="16.28515625" style="4" customWidth="1"/>
    <col min="15882" max="15882" width="16.42578125" style="4" customWidth="1"/>
    <col min="15883" max="15883" width="15.5703125" style="4" customWidth="1"/>
    <col min="15884" max="15884" width="11.7109375" style="4" bestFit="1" customWidth="1"/>
    <col min="15885" max="16130" width="8.85546875" style="4"/>
    <col min="16131" max="16131" width="15.5703125" style="4" customWidth="1"/>
    <col min="16132" max="16132" width="15.7109375" style="4" customWidth="1"/>
    <col min="16133" max="16133" width="31.140625" style="4" customWidth="1"/>
    <col min="16134" max="16134" width="16.140625" style="4" customWidth="1"/>
    <col min="16135" max="16135" width="15.5703125" style="4" customWidth="1"/>
    <col min="16136" max="16136" width="16" style="4" customWidth="1"/>
    <col min="16137" max="16137" width="16.28515625" style="4" customWidth="1"/>
    <col min="16138" max="16138" width="16.42578125" style="4" customWidth="1"/>
    <col min="16139" max="16139" width="15.5703125" style="4" customWidth="1"/>
    <col min="16140" max="16140" width="11.7109375" style="4" bestFit="1" customWidth="1"/>
    <col min="16141" max="16384" width="8.85546875" style="4"/>
  </cols>
  <sheetData>
    <row r="1" spans="1:16" x14ac:dyDescent="0.2">
      <c r="J1" s="112"/>
      <c r="K1" s="113"/>
    </row>
    <row r="2" spans="1:16" s="5" customFormat="1" ht="20.25" x14ac:dyDescent="0.2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6" s="5" customFormat="1" ht="20.25" x14ac:dyDescent="0.2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6" s="5" customFormat="1" x14ac:dyDescent="0.2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6" s="5" customForma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 t="s">
        <v>5</v>
      </c>
    </row>
    <row r="6" spans="1:16" s="6" customFormat="1" ht="12.75" customHeight="1" x14ac:dyDescent="0.2">
      <c r="A6" s="117" t="s">
        <v>6</v>
      </c>
      <c r="B6" s="119" t="s">
        <v>7</v>
      </c>
      <c r="C6" s="119" t="s">
        <v>8</v>
      </c>
      <c r="D6" s="120" t="s">
        <v>9</v>
      </c>
      <c r="E6" s="120"/>
      <c r="F6" s="121" t="s">
        <v>10</v>
      </c>
      <c r="G6" s="122"/>
      <c r="H6" s="122"/>
      <c r="I6" s="123"/>
      <c r="J6" s="120" t="s">
        <v>11</v>
      </c>
      <c r="K6" s="120"/>
    </row>
    <row r="7" spans="1:16" s="6" customFormat="1" ht="129.75" customHeight="1" x14ac:dyDescent="0.2">
      <c r="A7" s="118"/>
      <c r="B7" s="119"/>
      <c r="C7" s="119"/>
      <c r="D7" s="20" t="s">
        <v>27</v>
      </c>
      <c r="E7" s="20" t="s">
        <v>28</v>
      </c>
      <c r="F7" s="20" t="s">
        <v>27</v>
      </c>
      <c r="G7" s="21" t="s">
        <v>37</v>
      </c>
      <c r="H7" s="20" t="s">
        <v>28</v>
      </c>
      <c r="I7" s="21" t="s">
        <v>37</v>
      </c>
      <c r="J7" s="20" t="s">
        <v>27</v>
      </c>
      <c r="K7" s="20" t="s">
        <v>28</v>
      </c>
    </row>
    <row r="8" spans="1:16" s="5" customFormat="1" x14ac:dyDescent="0.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 t="s">
        <v>38</v>
      </c>
      <c r="H8" s="22" t="s">
        <v>39</v>
      </c>
      <c r="I8" s="22" t="s">
        <v>40</v>
      </c>
      <c r="J8" s="22" t="s">
        <v>41</v>
      </c>
      <c r="K8" s="22" t="s">
        <v>42</v>
      </c>
    </row>
    <row r="9" spans="1:16" s="7" customFormat="1" ht="27.75" customHeight="1" x14ac:dyDescent="0.25">
      <c r="A9" s="126" t="s">
        <v>12</v>
      </c>
      <c r="B9" s="127"/>
      <c r="C9" s="128"/>
      <c r="D9" s="124">
        <f>D11+D12+D13+D14+D15+D16+D17+D18+D19+D20+D21+D22+D23</f>
        <v>1175281.2999999998</v>
      </c>
      <c r="E9" s="124">
        <f>E11+E12+E13+E14+E15+E16+E17+E18+E19+E20+E21+E22+E23</f>
        <v>1129750.7</v>
      </c>
      <c r="F9" s="124">
        <f>F11+F12+F13+F14+F15+F16+F17+F18+F19+F20+F21+F22+F23+F24+F25+F26</f>
        <v>19386.000000000004</v>
      </c>
      <c r="G9" s="124">
        <f t="shared" ref="G9" si="0">G11+G12+G13+G14+G15+G16+G17+G18+G19+G20+G21+G22+G23+G24+G25+G26</f>
        <v>1194.9000000000001</v>
      </c>
      <c r="H9" s="124">
        <f>H11+H12+H13+H14+H15+H16+H17+H18+H19+H20+H21+H22+H23+H24+H25+H26</f>
        <v>19054.5</v>
      </c>
      <c r="I9" s="124">
        <f t="shared" ref="I9:K9" si="1">I11+I12+I13+I14+I15+I16+I17+I18+I19+I20+I21+I22+I23+I24+I25+I26</f>
        <v>1138.3</v>
      </c>
      <c r="J9" s="124">
        <f t="shared" si="1"/>
        <v>1194667.2999999998</v>
      </c>
      <c r="K9" s="124">
        <f t="shared" si="1"/>
        <v>1148805.2</v>
      </c>
    </row>
    <row r="10" spans="1:16" s="7" customFormat="1" ht="15" x14ac:dyDescent="0.25">
      <c r="A10" s="125" t="s">
        <v>13</v>
      </c>
      <c r="B10" s="125"/>
      <c r="C10" s="125"/>
      <c r="D10" s="124"/>
      <c r="E10" s="124"/>
      <c r="F10" s="124"/>
      <c r="G10" s="124"/>
      <c r="H10" s="124"/>
      <c r="I10" s="124"/>
      <c r="J10" s="124"/>
      <c r="K10" s="124"/>
      <c r="O10" s="92"/>
      <c r="P10" s="92"/>
    </row>
    <row r="11" spans="1:16" s="7" customFormat="1" ht="15" x14ac:dyDescent="0.25">
      <c r="A11" s="23" t="s">
        <v>14</v>
      </c>
      <c r="B11" s="24"/>
      <c r="C11" s="24"/>
      <c r="D11" s="25">
        <f>D30+D113+D149+D162</f>
        <v>41277.5</v>
      </c>
      <c r="E11" s="25">
        <f>E30+E113+E149+E162</f>
        <v>41250.799999999996</v>
      </c>
      <c r="F11" s="25">
        <f>F113</f>
        <v>46.9</v>
      </c>
      <c r="G11" s="25"/>
      <c r="H11" s="25">
        <f t="shared" ref="H11" si="2">H113</f>
        <v>46.9</v>
      </c>
      <c r="I11" s="25"/>
      <c r="J11" s="31">
        <f t="shared" ref="J11:J26" si="3">D11+F11</f>
        <v>41324.400000000001</v>
      </c>
      <c r="K11" s="31">
        <f>E11+H11</f>
        <v>41297.699999999997</v>
      </c>
      <c r="L11" s="91"/>
      <c r="N11" s="92"/>
      <c r="O11" s="92"/>
      <c r="P11" s="93"/>
    </row>
    <row r="12" spans="1:16" s="7" customFormat="1" ht="15" x14ac:dyDescent="0.25">
      <c r="A12" s="23" t="s">
        <v>15</v>
      </c>
      <c r="B12" s="24"/>
      <c r="C12" s="24"/>
      <c r="D12" s="25">
        <f>D31+D114+D150+D163</f>
        <v>9150</v>
      </c>
      <c r="E12" s="25">
        <f>E31+E114+E150+E163</f>
        <v>9126</v>
      </c>
      <c r="F12" s="25">
        <f t="shared" ref="F12:H13" si="4">F114</f>
        <v>10.3</v>
      </c>
      <c r="G12" s="25"/>
      <c r="H12" s="25">
        <f t="shared" si="4"/>
        <v>10.3</v>
      </c>
      <c r="I12" s="25"/>
      <c r="J12" s="31">
        <f t="shared" si="3"/>
        <v>9160.2999999999993</v>
      </c>
      <c r="K12" s="31">
        <f t="shared" ref="K12:K26" si="5">E12+H12</f>
        <v>9136.2999999999993</v>
      </c>
      <c r="O12" s="92"/>
      <c r="P12" s="93"/>
    </row>
    <row r="13" spans="1:16" s="7" customFormat="1" ht="15" x14ac:dyDescent="0.25">
      <c r="A13" s="23" t="s">
        <v>16</v>
      </c>
      <c r="B13" s="24"/>
      <c r="C13" s="24"/>
      <c r="D13" s="25">
        <f>D32+D115+D146+D164+D199</f>
        <v>856.3</v>
      </c>
      <c r="E13" s="25">
        <f>E32+E115+E146+E164+E199</f>
        <v>826.5</v>
      </c>
      <c r="F13" s="25">
        <f t="shared" si="4"/>
        <v>5.2</v>
      </c>
      <c r="G13" s="25"/>
      <c r="H13" s="25">
        <f t="shared" si="4"/>
        <v>5.2</v>
      </c>
      <c r="I13" s="25"/>
      <c r="J13" s="31">
        <f t="shared" si="3"/>
        <v>861.5</v>
      </c>
      <c r="K13" s="31">
        <f t="shared" si="5"/>
        <v>831.7</v>
      </c>
      <c r="O13" s="92"/>
      <c r="P13" s="93"/>
    </row>
    <row r="14" spans="1:16" s="7" customFormat="1" ht="15" x14ac:dyDescent="0.25">
      <c r="A14" s="23" t="s">
        <v>161</v>
      </c>
      <c r="B14" s="24"/>
      <c r="C14" s="24"/>
      <c r="D14" s="25">
        <f>D116+D165</f>
        <v>51</v>
      </c>
      <c r="E14" s="25">
        <f>E116+E165</f>
        <v>50.7</v>
      </c>
      <c r="F14" s="25"/>
      <c r="G14" s="25"/>
      <c r="H14" s="25"/>
      <c r="I14" s="25"/>
      <c r="J14" s="31">
        <f t="shared" si="3"/>
        <v>51</v>
      </c>
      <c r="K14" s="31">
        <f t="shared" si="5"/>
        <v>50.7</v>
      </c>
      <c r="O14" s="92"/>
      <c r="P14" s="93"/>
    </row>
    <row r="15" spans="1:16" s="7" customFormat="1" ht="15" x14ac:dyDescent="0.25">
      <c r="A15" s="23" t="s">
        <v>162</v>
      </c>
      <c r="B15" s="24"/>
      <c r="C15" s="24"/>
      <c r="D15" s="25">
        <f>D166</f>
        <v>63.7</v>
      </c>
      <c r="E15" s="25">
        <f>E166</f>
        <v>36.4</v>
      </c>
      <c r="F15" s="25"/>
      <c r="G15" s="25"/>
      <c r="H15" s="25"/>
      <c r="I15" s="25"/>
      <c r="J15" s="31">
        <f t="shared" si="3"/>
        <v>63.7</v>
      </c>
      <c r="K15" s="31">
        <f t="shared" si="5"/>
        <v>36.4</v>
      </c>
      <c r="O15" s="92"/>
      <c r="P15" s="93"/>
    </row>
    <row r="16" spans="1:16" s="7" customFormat="1" ht="15" x14ac:dyDescent="0.25">
      <c r="A16" s="23" t="s">
        <v>17</v>
      </c>
      <c r="B16" s="24"/>
      <c r="C16" s="24"/>
      <c r="D16" s="25">
        <f>D33+D41+D49+D75+D95+D117+D124+D127+D137+D147+D167</f>
        <v>1039.6000000000001</v>
      </c>
      <c r="E16" s="25">
        <f>E33+E41+E49+E75+E95+E117+E124+E127+E137+E147+E167</f>
        <v>963.10000000000014</v>
      </c>
      <c r="F16" s="25">
        <f>F117</f>
        <v>0.7</v>
      </c>
      <c r="G16" s="25"/>
      <c r="H16" s="25">
        <f t="shared" ref="H16" si="6">H117</f>
        <v>0.7</v>
      </c>
      <c r="I16" s="25"/>
      <c r="J16" s="31">
        <f t="shared" si="3"/>
        <v>1040.3000000000002</v>
      </c>
      <c r="K16" s="31">
        <f t="shared" si="5"/>
        <v>963.80000000000018</v>
      </c>
      <c r="O16" s="92"/>
      <c r="P16" s="93"/>
    </row>
    <row r="17" spans="1:16" s="7" customFormat="1" ht="15" x14ac:dyDescent="0.25">
      <c r="A17" s="23" t="s">
        <v>18</v>
      </c>
      <c r="B17" s="24"/>
      <c r="C17" s="24"/>
      <c r="D17" s="25">
        <f t="shared" ref="D17:E19" si="7">D34+D118+D168</f>
        <v>138.30000000000001</v>
      </c>
      <c r="E17" s="25">
        <f t="shared" si="7"/>
        <v>124.5</v>
      </c>
      <c r="F17" s="25">
        <f>F118</f>
        <v>1.3</v>
      </c>
      <c r="G17" s="25"/>
      <c r="H17" s="25">
        <f t="shared" ref="H17" si="8">H118</f>
        <v>1.3</v>
      </c>
      <c r="I17" s="25"/>
      <c r="J17" s="31">
        <f t="shared" si="3"/>
        <v>139.60000000000002</v>
      </c>
      <c r="K17" s="31">
        <f t="shared" si="5"/>
        <v>125.8</v>
      </c>
      <c r="O17" s="92"/>
      <c r="P17" s="93"/>
    </row>
    <row r="18" spans="1:16" s="7" customFormat="1" ht="15" x14ac:dyDescent="0.25">
      <c r="A18" s="23" t="s">
        <v>19</v>
      </c>
      <c r="B18" s="24"/>
      <c r="C18" s="24"/>
      <c r="D18" s="25">
        <f t="shared" si="7"/>
        <v>1498.2</v>
      </c>
      <c r="E18" s="25">
        <f t="shared" si="7"/>
        <v>1268</v>
      </c>
      <c r="F18" s="25"/>
      <c r="G18" s="25"/>
      <c r="H18" s="25"/>
      <c r="I18" s="25"/>
      <c r="J18" s="31">
        <f t="shared" si="3"/>
        <v>1498.2</v>
      </c>
      <c r="K18" s="31">
        <f t="shared" si="5"/>
        <v>1268</v>
      </c>
      <c r="O18" s="92"/>
      <c r="P18" s="93"/>
    </row>
    <row r="19" spans="1:16" s="7" customFormat="1" ht="15" x14ac:dyDescent="0.25">
      <c r="A19" s="23" t="s">
        <v>68</v>
      </c>
      <c r="B19" s="24"/>
      <c r="C19" s="24"/>
      <c r="D19" s="25">
        <f t="shared" si="7"/>
        <v>7.4</v>
      </c>
      <c r="E19" s="25">
        <f t="shared" si="7"/>
        <v>6.1</v>
      </c>
      <c r="F19" s="25"/>
      <c r="G19" s="25"/>
      <c r="H19" s="25"/>
      <c r="I19" s="25"/>
      <c r="J19" s="31">
        <f t="shared" si="3"/>
        <v>7.4</v>
      </c>
      <c r="K19" s="31">
        <f t="shared" si="5"/>
        <v>6.1</v>
      </c>
      <c r="O19" s="92"/>
      <c r="P19" s="93"/>
    </row>
    <row r="20" spans="1:16" s="7" customFormat="1" ht="15" x14ac:dyDescent="0.25">
      <c r="A20" s="23" t="s">
        <v>90</v>
      </c>
      <c r="B20" s="24"/>
      <c r="C20" s="24"/>
      <c r="D20" s="25">
        <f>D58+D138+D171</f>
        <v>57687.799999999996</v>
      </c>
      <c r="E20" s="25">
        <f>E58+E138+E171</f>
        <v>57135.499999999993</v>
      </c>
      <c r="F20" s="25"/>
      <c r="G20" s="25"/>
      <c r="H20" s="25"/>
      <c r="I20" s="25"/>
      <c r="J20" s="31">
        <f t="shared" si="3"/>
        <v>57687.799999999996</v>
      </c>
      <c r="K20" s="31">
        <f t="shared" si="5"/>
        <v>57135.499999999993</v>
      </c>
      <c r="O20" s="92"/>
      <c r="P20" s="93"/>
    </row>
    <row r="21" spans="1:16" s="7" customFormat="1" ht="15" x14ac:dyDescent="0.25">
      <c r="A21" s="23" t="s">
        <v>178</v>
      </c>
      <c r="B21" s="24"/>
      <c r="C21" s="24"/>
      <c r="D21" s="25">
        <f>D203</f>
        <v>0</v>
      </c>
      <c r="E21" s="25">
        <f>E203</f>
        <v>1011</v>
      </c>
      <c r="F21" s="25"/>
      <c r="G21" s="25"/>
      <c r="H21" s="25"/>
      <c r="I21" s="25"/>
      <c r="J21" s="31">
        <f t="shared" si="3"/>
        <v>0</v>
      </c>
      <c r="K21" s="31">
        <f t="shared" si="5"/>
        <v>1011</v>
      </c>
      <c r="O21" s="92"/>
      <c r="P21" s="93"/>
    </row>
    <row r="22" spans="1:16" s="7" customFormat="1" ht="15" x14ac:dyDescent="0.25">
      <c r="A22" s="23" t="s">
        <v>20</v>
      </c>
      <c r="B22" s="24"/>
      <c r="C22" s="24"/>
      <c r="D22" s="25">
        <f>D42+D50+D59+D76+D93+D96+D111+D125+D128+D135+D139+D160+D172+D201</f>
        <v>1063294.5999999999</v>
      </c>
      <c r="E22" s="25">
        <f>E42+E50+E59+E76+E93+E96+E111+E125+E128+E135+E139+E160+E172+E201</f>
        <v>1017743.4</v>
      </c>
      <c r="F22" s="25"/>
      <c r="G22" s="25"/>
      <c r="H22" s="25"/>
      <c r="I22" s="25"/>
      <c r="J22" s="31">
        <f t="shared" si="3"/>
        <v>1063294.5999999999</v>
      </c>
      <c r="K22" s="31">
        <f t="shared" si="5"/>
        <v>1017743.4</v>
      </c>
      <c r="O22" s="92"/>
      <c r="P22" s="93"/>
    </row>
    <row r="23" spans="1:16" s="7" customFormat="1" ht="15" x14ac:dyDescent="0.25">
      <c r="A23" s="23" t="s">
        <v>21</v>
      </c>
      <c r="B23" s="24"/>
      <c r="C23" s="24"/>
      <c r="D23" s="25">
        <f>D37+D121+D173</f>
        <v>216.9</v>
      </c>
      <c r="E23" s="25">
        <f>E37+E121+E173</f>
        <v>208.70000000000002</v>
      </c>
      <c r="F23" s="25"/>
      <c r="G23" s="25"/>
      <c r="H23" s="25"/>
      <c r="I23" s="25"/>
      <c r="J23" s="31">
        <f t="shared" si="3"/>
        <v>216.9</v>
      </c>
      <c r="K23" s="31">
        <f t="shared" si="5"/>
        <v>208.70000000000002</v>
      </c>
      <c r="O23" s="92"/>
      <c r="P23" s="93"/>
    </row>
    <row r="24" spans="1:16" s="7" customFormat="1" ht="15" x14ac:dyDescent="0.25">
      <c r="A24" s="23" t="s">
        <v>22</v>
      </c>
      <c r="B24" s="24"/>
      <c r="C24" s="24"/>
      <c r="D24" s="25"/>
      <c r="E24" s="25"/>
      <c r="F24" s="25">
        <f>F38+F122+F174+F197</f>
        <v>428.8</v>
      </c>
      <c r="G24" s="25">
        <f t="shared" ref="G24:I24" si="9">G38+G122+G174+G197</f>
        <v>312.5</v>
      </c>
      <c r="H24" s="25">
        <f t="shared" si="9"/>
        <v>307.8</v>
      </c>
      <c r="I24" s="25">
        <f t="shared" si="9"/>
        <v>307.8</v>
      </c>
      <c r="J24" s="31">
        <f t="shared" si="3"/>
        <v>428.8</v>
      </c>
      <c r="K24" s="31">
        <f t="shared" si="5"/>
        <v>307.8</v>
      </c>
      <c r="O24" s="92"/>
      <c r="P24" s="93"/>
    </row>
    <row r="25" spans="1:16" s="7" customFormat="1" ht="15" x14ac:dyDescent="0.25">
      <c r="A25" s="23" t="s">
        <v>69</v>
      </c>
      <c r="B25" s="24"/>
      <c r="C25" s="24"/>
      <c r="D25" s="25"/>
      <c r="E25" s="25"/>
      <c r="F25" s="25">
        <f>F39+F175</f>
        <v>561.5</v>
      </c>
      <c r="G25" s="25">
        <f t="shared" ref="G25:I25" si="10">G39+G175</f>
        <v>561.5</v>
      </c>
      <c r="H25" s="25">
        <f t="shared" si="10"/>
        <v>524.20000000000005</v>
      </c>
      <c r="I25" s="25">
        <f t="shared" si="10"/>
        <v>524.20000000000005</v>
      </c>
      <c r="J25" s="31">
        <f t="shared" si="3"/>
        <v>561.5</v>
      </c>
      <c r="K25" s="31">
        <f t="shared" si="5"/>
        <v>524.20000000000005</v>
      </c>
      <c r="O25" s="92"/>
      <c r="P25" s="93"/>
    </row>
    <row r="26" spans="1:16" s="7" customFormat="1" ht="15" x14ac:dyDescent="0.25">
      <c r="A26" s="23" t="s">
        <v>85</v>
      </c>
      <c r="B26" s="24"/>
      <c r="C26" s="24"/>
      <c r="D26" s="25"/>
      <c r="E26" s="25"/>
      <c r="F26" s="25">
        <f>F60+F152+F176</f>
        <v>18331.300000000003</v>
      </c>
      <c r="G26" s="25">
        <f t="shared" ref="G26:I26" si="11">G60+G152+G176</f>
        <v>320.89999999999998</v>
      </c>
      <c r="H26" s="25">
        <f t="shared" si="11"/>
        <v>18158.099999999999</v>
      </c>
      <c r="I26" s="25">
        <f t="shared" si="11"/>
        <v>306.3</v>
      </c>
      <c r="J26" s="31">
        <f t="shared" si="3"/>
        <v>18331.300000000003</v>
      </c>
      <c r="K26" s="31">
        <f t="shared" si="5"/>
        <v>18158.099999999999</v>
      </c>
      <c r="O26" s="92"/>
      <c r="P26" s="93"/>
    </row>
    <row r="27" spans="1:16" s="7" customFormat="1" ht="16.149999999999999" customHeight="1" x14ac:dyDescent="0.25">
      <c r="A27" s="125" t="s">
        <v>24</v>
      </c>
      <c r="B27" s="125"/>
      <c r="C27" s="125"/>
      <c r="D27" s="26"/>
      <c r="E27" s="26"/>
      <c r="F27" s="25"/>
      <c r="G27" s="25"/>
      <c r="H27" s="25"/>
      <c r="I27" s="25"/>
      <c r="J27" s="25"/>
      <c r="K27" s="25"/>
    </row>
    <row r="28" spans="1:16" s="7" customFormat="1" ht="24.75" x14ac:dyDescent="0.25">
      <c r="A28" s="27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6" s="7" customFormat="1" ht="53.25" customHeight="1" x14ac:dyDescent="0.25">
      <c r="A29" s="85" t="s">
        <v>65</v>
      </c>
      <c r="B29" s="58" t="s">
        <v>66</v>
      </c>
      <c r="C29" s="94" t="s">
        <v>67</v>
      </c>
      <c r="D29" s="29">
        <f>D30+D31+D32+D33+D34+D35+D36+D37</f>
        <v>40195.899999999994</v>
      </c>
      <c r="E29" s="29">
        <f>E30+E31+E32+E33+E34+E35+E36+E37</f>
        <v>40100.599999999991</v>
      </c>
      <c r="F29" s="29">
        <f>F38+F39</f>
        <v>550.1</v>
      </c>
      <c r="G29" s="29">
        <f t="shared" ref="G29:I29" si="12">G38+G39</f>
        <v>550.1</v>
      </c>
      <c r="H29" s="29">
        <f t="shared" si="12"/>
        <v>518</v>
      </c>
      <c r="I29" s="29">
        <f t="shared" si="12"/>
        <v>518</v>
      </c>
      <c r="J29" s="29">
        <f>J30+J31+J32+J33+J34+J35+J36+J37+J38+J39</f>
        <v>40745.999999999993</v>
      </c>
      <c r="K29" s="29">
        <f>K30+K31+K32+K33+K34+K35+K36+K37+K38+K39</f>
        <v>40618.599999999991</v>
      </c>
    </row>
    <row r="30" spans="1:16" s="7" customFormat="1" ht="15" x14ac:dyDescent="0.25">
      <c r="A30" s="86" t="s">
        <v>14</v>
      </c>
      <c r="B30" s="24"/>
      <c r="C30" s="98"/>
      <c r="D30" s="60">
        <v>31427.1</v>
      </c>
      <c r="E30" s="30">
        <v>31427.1</v>
      </c>
      <c r="F30" s="31"/>
      <c r="G30" s="31"/>
      <c r="H30" s="31"/>
      <c r="I30" s="31"/>
      <c r="J30" s="31">
        <f>D30+F30</f>
        <v>31427.1</v>
      </c>
      <c r="K30" s="31">
        <f>E30+H30</f>
        <v>31427.1</v>
      </c>
    </row>
    <row r="31" spans="1:16" s="7" customFormat="1" ht="15" x14ac:dyDescent="0.25">
      <c r="A31" s="86" t="s">
        <v>15</v>
      </c>
      <c r="B31" s="24"/>
      <c r="C31" s="98"/>
      <c r="D31" s="31">
        <v>6996</v>
      </c>
      <c r="E31" s="30">
        <v>6973.6</v>
      </c>
      <c r="F31" s="31"/>
      <c r="G31" s="31"/>
      <c r="H31" s="31"/>
      <c r="I31" s="31"/>
      <c r="J31" s="31">
        <f t="shared" ref="J31:J39" si="13">D31+F31</f>
        <v>6996</v>
      </c>
      <c r="K31" s="31">
        <f t="shared" ref="K31:K39" si="14">E31+H31</f>
        <v>6973.6</v>
      </c>
    </row>
    <row r="32" spans="1:16" s="7" customFormat="1" ht="15" x14ac:dyDescent="0.25">
      <c r="A32" s="86" t="s">
        <v>16</v>
      </c>
      <c r="B32" s="24"/>
      <c r="C32" s="98"/>
      <c r="D32" s="31">
        <v>271.5</v>
      </c>
      <c r="E32" s="30">
        <v>271.10000000000002</v>
      </c>
      <c r="F32" s="31"/>
      <c r="G32" s="31"/>
      <c r="H32" s="31"/>
      <c r="I32" s="31"/>
      <c r="J32" s="31">
        <f t="shared" si="13"/>
        <v>271.5</v>
      </c>
      <c r="K32" s="31">
        <f t="shared" si="14"/>
        <v>271.10000000000002</v>
      </c>
    </row>
    <row r="33" spans="1:11" s="7" customFormat="1" ht="15" x14ac:dyDescent="0.25">
      <c r="A33" s="86" t="s">
        <v>17</v>
      </c>
      <c r="B33" s="24"/>
      <c r="C33" s="98"/>
      <c r="D33" s="31">
        <v>525.29999999999995</v>
      </c>
      <c r="E33" s="30">
        <v>524.70000000000005</v>
      </c>
      <c r="F33" s="31"/>
      <c r="G33" s="31"/>
      <c r="H33" s="31"/>
      <c r="I33" s="31"/>
      <c r="J33" s="31">
        <f t="shared" si="13"/>
        <v>525.29999999999995</v>
      </c>
      <c r="K33" s="31">
        <f t="shared" si="14"/>
        <v>524.70000000000005</v>
      </c>
    </row>
    <row r="34" spans="1:11" s="7" customFormat="1" ht="15" x14ac:dyDescent="0.25">
      <c r="A34" s="86" t="s">
        <v>18</v>
      </c>
      <c r="B34" s="24"/>
      <c r="C34" s="98"/>
      <c r="D34" s="31">
        <v>10.7</v>
      </c>
      <c r="E34" s="30">
        <v>10.7</v>
      </c>
      <c r="F34" s="31"/>
      <c r="G34" s="31"/>
      <c r="H34" s="31"/>
      <c r="I34" s="31"/>
      <c r="J34" s="31">
        <f t="shared" si="13"/>
        <v>10.7</v>
      </c>
      <c r="K34" s="31">
        <f t="shared" si="14"/>
        <v>10.7</v>
      </c>
    </row>
    <row r="35" spans="1:11" s="7" customFormat="1" ht="15" x14ac:dyDescent="0.25">
      <c r="A35" s="86" t="s">
        <v>19</v>
      </c>
      <c r="B35" s="24"/>
      <c r="C35" s="99"/>
      <c r="D35" s="31">
        <v>754.2</v>
      </c>
      <c r="E35" s="31">
        <v>687.8</v>
      </c>
      <c r="F35" s="31"/>
      <c r="G35" s="31"/>
      <c r="H35" s="31"/>
      <c r="I35" s="31"/>
      <c r="J35" s="31">
        <f t="shared" si="13"/>
        <v>754.2</v>
      </c>
      <c r="K35" s="31">
        <f t="shared" si="14"/>
        <v>687.8</v>
      </c>
    </row>
    <row r="36" spans="1:11" s="7" customFormat="1" ht="15" x14ac:dyDescent="0.25">
      <c r="A36" s="86" t="s">
        <v>68</v>
      </c>
      <c r="B36" s="24"/>
      <c r="C36" s="99"/>
      <c r="D36" s="31">
        <v>0.7</v>
      </c>
      <c r="E36" s="31">
        <v>0.7</v>
      </c>
      <c r="F36" s="31"/>
      <c r="G36" s="31"/>
      <c r="H36" s="31"/>
      <c r="I36" s="31"/>
      <c r="J36" s="31">
        <f t="shared" si="13"/>
        <v>0.7</v>
      </c>
      <c r="K36" s="31">
        <f t="shared" si="14"/>
        <v>0.7</v>
      </c>
    </row>
    <row r="37" spans="1:11" s="7" customFormat="1" ht="15" x14ac:dyDescent="0.25">
      <c r="A37" s="86" t="s">
        <v>21</v>
      </c>
      <c r="B37" s="28"/>
      <c r="C37" s="100"/>
      <c r="D37" s="59">
        <v>210.4</v>
      </c>
      <c r="E37" s="59">
        <v>204.9</v>
      </c>
      <c r="F37" s="29"/>
      <c r="G37" s="29"/>
      <c r="H37" s="29"/>
      <c r="I37" s="29"/>
      <c r="J37" s="31">
        <f t="shared" si="13"/>
        <v>210.4</v>
      </c>
      <c r="K37" s="31">
        <f t="shared" si="14"/>
        <v>204.9</v>
      </c>
    </row>
    <row r="38" spans="1:11" s="7" customFormat="1" ht="15" x14ac:dyDescent="0.25">
      <c r="A38" s="86" t="s">
        <v>22</v>
      </c>
      <c r="B38" s="24"/>
      <c r="C38" s="99"/>
      <c r="D38" s="25"/>
      <c r="E38" s="25"/>
      <c r="F38" s="25">
        <v>82</v>
      </c>
      <c r="G38" s="25">
        <v>82</v>
      </c>
      <c r="H38" s="25">
        <v>81.5</v>
      </c>
      <c r="I38" s="25">
        <v>81.5</v>
      </c>
      <c r="J38" s="31">
        <f t="shared" si="13"/>
        <v>82</v>
      </c>
      <c r="K38" s="31">
        <f t="shared" si="14"/>
        <v>81.5</v>
      </c>
    </row>
    <row r="39" spans="1:11" s="7" customFormat="1" ht="15" x14ac:dyDescent="0.25">
      <c r="A39" s="86" t="s">
        <v>69</v>
      </c>
      <c r="B39" s="28"/>
      <c r="C39" s="100"/>
      <c r="D39" s="29"/>
      <c r="E39" s="29"/>
      <c r="F39" s="25">
        <v>468.1</v>
      </c>
      <c r="G39" s="25">
        <v>468.1</v>
      </c>
      <c r="H39" s="25">
        <v>436.5</v>
      </c>
      <c r="I39" s="25">
        <v>436.5</v>
      </c>
      <c r="J39" s="31">
        <f t="shared" si="13"/>
        <v>468.1</v>
      </c>
      <c r="K39" s="31">
        <f t="shared" si="14"/>
        <v>436.5</v>
      </c>
    </row>
    <row r="40" spans="1:11" s="7" customFormat="1" ht="79.5" customHeight="1" x14ac:dyDescent="0.25">
      <c r="A40" s="85" t="s">
        <v>70</v>
      </c>
      <c r="B40" s="24"/>
      <c r="C40" s="100" t="s">
        <v>71</v>
      </c>
      <c r="D40" s="29">
        <f>D41+D42</f>
        <v>729055</v>
      </c>
      <c r="E40" s="29">
        <f>E41+E42</f>
        <v>687085.1</v>
      </c>
      <c r="F40" s="29"/>
      <c r="G40" s="29"/>
      <c r="H40" s="29"/>
      <c r="I40" s="29"/>
      <c r="J40" s="65">
        <f t="shared" ref="J40" si="15">D40+F40</f>
        <v>729055</v>
      </c>
      <c r="K40" s="65">
        <f t="shared" ref="K40" si="16">E40+H40</f>
        <v>687085.1</v>
      </c>
    </row>
    <row r="41" spans="1:11" s="7" customFormat="1" ht="13.5" customHeight="1" x14ac:dyDescent="0.25">
      <c r="A41" s="87" t="s">
        <v>17</v>
      </c>
      <c r="B41" s="72"/>
      <c r="C41" s="101"/>
      <c r="D41" s="73">
        <f>D46</f>
        <v>7</v>
      </c>
      <c r="E41" s="73">
        <f>E46</f>
        <v>7</v>
      </c>
      <c r="F41" s="73"/>
      <c r="G41" s="73"/>
      <c r="H41" s="73"/>
      <c r="I41" s="73"/>
      <c r="J41" s="74">
        <f t="shared" ref="J41:J42" si="17">D41+F41</f>
        <v>7</v>
      </c>
      <c r="K41" s="74">
        <f t="shared" ref="K41:K42" si="18">E41+H41</f>
        <v>7</v>
      </c>
    </row>
    <row r="42" spans="1:11" s="7" customFormat="1" ht="15" customHeight="1" x14ac:dyDescent="0.25">
      <c r="A42" s="87" t="s">
        <v>20</v>
      </c>
      <c r="B42" s="72"/>
      <c r="C42" s="101"/>
      <c r="D42" s="73">
        <f>D44+D47</f>
        <v>729048</v>
      </c>
      <c r="E42" s="73">
        <f>E44+E47</f>
        <v>687078.1</v>
      </c>
      <c r="F42" s="73"/>
      <c r="G42" s="73"/>
      <c r="H42" s="73"/>
      <c r="I42" s="73"/>
      <c r="J42" s="74">
        <f t="shared" si="17"/>
        <v>729048</v>
      </c>
      <c r="K42" s="74">
        <f t="shared" si="18"/>
        <v>687078.1</v>
      </c>
    </row>
    <row r="43" spans="1:11" s="7" customFormat="1" ht="51" x14ac:dyDescent="0.25">
      <c r="A43" s="62" t="s">
        <v>72</v>
      </c>
      <c r="B43" s="61">
        <v>1030</v>
      </c>
      <c r="C43" s="102" t="s">
        <v>73</v>
      </c>
      <c r="D43" s="25">
        <f>D44</f>
        <v>83014.2</v>
      </c>
      <c r="E43" s="25">
        <f t="shared" ref="E43:K43" si="19">E44</f>
        <v>74067.899999999994</v>
      </c>
      <c r="F43" s="25"/>
      <c r="G43" s="25"/>
      <c r="H43" s="25"/>
      <c r="I43" s="25"/>
      <c r="J43" s="59">
        <f t="shared" si="19"/>
        <v>83014.2</v>
      </c>
      <c r="K43" s="59">
        <f t="shared" si="19"/>
        <v>74067.899999999994</v>
      </c>
    </row>
    <row r="44" spans="1:11" s="7" customFormat="1" ht="15" x14ac:dyDescent="0.25">
      <c r="A44" s="62" t="s">
        <v>20</v>
      </c>
      <c r="B44" s="63"/>
      <c r="C44" s="102"/>
      <c r="D44" s="25">
        <v>83014.2</v>
      </c>
      <c r="E44" s="25">
        <v>74067.899999999994</v>
      </c>
      <c r="F44" s="25"/>
      <c r="G44" s="25"/>
      <c r="H44" s="25"/>
      <c r="I44" s="25"/>
      <c r="J44" s="31">
        <f t="shared" ref="J44:J50" si="20">D44+F44</f>
        <v>83014.2</v>
      </c>
      <c r="K44" s="31">
        <f t="shared" ref="K44:K50" si="21">E44+H44</f>
        <v>74067.899999999994</v>
      </c>
    </row>
    <row r="45" spans="1:11" s="7" customFormat="1" ht="42.75" customHeight="1" x14ac:dyDescent="0.25">
      <c r="A45" s="64" t="s">
        <v>74</v>
      </c>
      <c r="B45" s="63">
        <v>1060</v>
      </c>
      <c r="C45" s="89" t="s">
        <v>75</v>
      </c>
      <c r="D45" s="25">
        <f>D46+D47</f>
        <v>646040.80000000005</v>
      </c>
      <c r="E45" s="25">
        <f>E46+E47</f>
        <v>613017.19999999995</v>
      </c>
      <c r="F45" s="25"/>
      <c r="G45" s="25"/>
      <c r="H45" s="25"/>
      <c r="I45" s="25"/>
      <c r="J45" s="31">
        <f t="shared" si="20"/>
        <v>646040.80000000005</v>
      </c>
      <c r="K45" s="31">
        <f t="shared" si="21"/>
        <v>613017.19999999995</v>
      </c>
    </row>
    <row r="46" spans="1:11" s="7" customFormat="1" ht="15" x14ac:dyDescent="0.25">
      <c r="A46" s="86" t="s">
        <v>17</v>
      </c>
      <c r="B46" s="24"/>
      <c r="C46" s="99"/>
      <c r="D46" s="25">
        <v>7</v>
      </c>
      <c r="E46" s="25">
        <v>7</v>
      </c>
      <c r="F46" s="25"/>
      <c r="G46" s="25"/>
      <c r="H46" s="25"/>
      <c r="I46" s="25"/>
      <c r="J46" s="31">
        <f>D46+F46</f>
        <v>7</v>
      </c>
      <c r="K46" s="31">
        <f t="shared" si="21"/>
        <v>7</v>
      </c>
    </row>
    <row r="47" spans="1:11" s="7" customFormat="1" ht="15" x14ac:dyDescent="0.25">
      <c r="A47" s="86" t="s">
        <v>20</v>
      </c>
      <c r="B47" s="28"/>
      <c r="C47" s="100"/>
      <c r="D47" s="25">
        <v>646033.80000000005</v>
      </c>
      <c r="E47" s="25">
        <v>613010.19999999995</v>
      </c>
      <c r="F47" s="29"/>
      <c r="G47" s="29"/>
      <c r="H47" s="29"/>
      <c r="I47" s="29"/>
      <c r="J47" s="31">
        <f t="shared" si="20"/>
        <v>646033.80000000005</v>
      </c>
      <c r="K47" s="31">
        <f t="shared" si="21"/>
        <v>613010.19999999995</v>
      </c>
    </row>
    <row r="48" spans="1:11" s="7" customFormat="1" ht="51.75" customHeight="1" x14ac:dyDescent="0.25">
      <c r="A48" s="85" t="s">
        <v>76</v>
      </c>
      <c r="B48" s="28"/>
      <c r="C48" s="100" t="s">
        <v>77</v>
      </c>
      <c r="D48" s="29">
        <f>D49+D50</f>
        <v>308.2</v>
      </c>
      <c r="E48" s="29">
        <f>E49+E50</f>
        <v>303.2</v>
      </c>
      <c r="F48" s="29"/>
      <c r="G48" s="29"/>
      <c r="H48" s="29"/>
      <c r="I48" s="29"/>
      <c r="J48" s="65">
        <f t="shared" si="20"/>
        <v>308.2</v>
      </c>
      <c r="K48" s="65">
        <f t="shared" si="21"/>
        <v>303.2</v>
      </c>
    </row>
    <row r="49" spans="1:11" s="7" customFormat="1" ht="15" x14ac:dyDescent="0.25">
      <c r="A49" s="87" t="s">
        <v>17</v>
      </c>
      <c r="B49" s="28"/>
      <c r="C49" s="100"/>
      <c r="D49" s="29">
        <f>D52+D55</f>
        <v>1</v>
      </c>
      <c r="E49" s="29">
        <f>E52+E55</f>
        <v>0.89999999999999991</v>
      </c>
      <c r="F49" s="29"/>
      <c r="G49" s="29"/>
      <c r="H49" s="29"/>
      <c r="I49" s="29"/>
      <c r="J49" s="65">
        <f t="shared" si="20"/>
        <v>1</v>
      </c>
      <c r="K49" s="65">
        <f t="shared" si="21"/>
        <v>0.89999999999999991</v>
      </c>
    </row>
    <row r="50" spans="1:11" s="7" customFormat="1" ht="15" x14ac:dyDescent="0.25">
      <c r="A50" s="87" t="s">
        <v>20</v>
      </c>
      <c r="B50" s="28"/>
      <c r="C50" s="100"/>
      <c r="D50" s="29">
        <f>D53+D56</f>
        <v>307.2</v>
      </c>
      <c r="E50" s="29">
        <f>E53+E56</f>
        <v>302.3</v>
      </c>
      <c r="F50" s="29"/>
      <c r="G50" s="29"/>
      <c r="H50" s="29"/>
      <c r="I50" s="29"/>
      <c r="J50" s="65">
        <f t="shared" si="20"/>
        <v>307.2</v>
      </c>
      <c r="K50" s="65">
        <f t="shared" si="21"/>
        <v>302.3</v>
      </c>
    </row>
    <row r="51" spans="1:11" s="7" customFormat="1" ht="61.5" customHeight="1" x14ac:dyDescent="0.25">
      <c r="A51" s="86" t="s">
        <v>78</v>
      </c>
      <c r="B51" s="66">
        <v>1030</v>
      </c>
      <c r="C51" s="89" t="s">
        <v>80</v>
      </c>
      <c r="D51" s="25">
        <f>D52+D53</f>
        <v>44.400000000000006</v>
      </c>
      <c r="E51" s="25">
        <f>E52+E53</f>
        <v>44.400000000000006</v>
      </c>
      <c r="F51" s="29"/>
      <c r="G51" s="29"/>
      <c r="H51" s="29"/>
      <c r="I51" s="29"/>
      <c r="J51" s="31">
        <f t="shared" ref="J51" si="22">D51+F51</f>
        <v>44.400000000000006</v>
      </c>
      <c r="K51" s="31">
        <f t="shared" ref="K51:K56" si="23">E51+H51</f>
        <v>44.400000000000006</v>
      </c>
    </row>
    <row r="52" spans="1:11" s="7" customFormat="1" ht="15" x14ac:dyDescent="0.25">
      <c r="A52" s="86" t="s">
        <v>17</v>
      </c>
      <c r="B52" s="28"/>
      <c r="C52" s="100"/>
      <c r="D52" s="25">
        <v>0.2</v>
      </c>
      <c r="E52" s="25">
        <v>0.2</v>
      </c>
      <c r="F52" s="29"/>
      <c r="G52" s="29"/>
      <c r="H52" s="29"/>
      <c r="I52" s="29"/>
      <c r="J52" s="31">
        <f>D52+F52</f>
        <v>0.2</v>
      </c>
      <c r="K52" s="31">
        <f t="shared" si="23"/>
        <v>0.2</v>
      </c>
    </row>
    <row r="53" spans="1:11" s="7" customFormat="1" ht="15" x14ac:dyDescent="0.25">
      <c r="A53" s="86" t="s">
        <v>20</v>
      </c>
      <c r="B53" s="28"/>
      <c r="C53" s="100"/>
      <c r="D53" s="25">
        <v>44.2</v>
      </c>
      <c r="E53" s="25">
        <v>44.2</v>
      </c>
      <c r="F53" s="29"/>
      <c r="G53" s="29"/>
      <c r="H53" s="29"/>
      <c r="I53" s="29"/>
      <c r="J53" s="31">
        <f t="shared" ref="J53:J54" si="24">D53+F53</f>
        <v>44.2</v>
      </c>
      <c r="K53" s="31">
        <f t="shared" si="23"/>
        <v>44.2</v>
      </c>
    </row>
    <row r="54" spans="1:11" s="7" customFormat="1" ht="54.75" customHeight="1" x14ac:dyDescent="0.25">
      <c r="A54" s="86" t="s">
        <v>79</v>
      </c>
      <c r="B54" s="67">
        <v>1060</v>
      </c>
      <c r="C54" s="103" t="s">
        <v>181</v>
      </c>
      <c r="D54" s="25">
        <f>D55+D56</f>
        <v>263.8</v>
      </c>
      <c r="E54" s="25">
        <f>E55+E56</f>
        <v>258.8</v>
      </c>
      <c r="F54" s="29"/>
      <c r="G54" s="29"/>
      <c r="H54" s="29"/>
      <c r="I54" s="29"/>
      <c r="J54" s="31">
        <f t="shared" si="24"/>
        <v>263.8</v>
      </c>
      <c r="K54" s="31">
        <f t="shared" si="23"/>
        <v>258.8</v>
      </c>
    </row>
    <row r="55" spans="1:11" s="7" customFormat="1" ht="15" x14ac:dyDescent="0.25">
      <c r="A55" s="86" t="s">
        <v>17</v>
      </c>
      <c r="B55" s="28"/>
      <c r="C55" s="100"/>
      <c r="D55" s="25">
        <v>0.8</v>
      </c>
      <c r="E55" s="25">
        <v>0.7</v>
      </c>
      <c r="F55" s="29"/>
      <c r="G55" s="29"/>
      <c r="H55" s="29"/>
      <c r="I55" s="29"/>
      <c r="J55" s="31">
        <f>D55+F55</f>
        <v>0.8</v>
      </c>
      <c r="K55" s="31">
        <f t="shared" si="23"/>
        <v>0.7</v>
      </c>
    </row>
    <row r="56" spans="1:11" s="7" customFormat="1" ht="15" x14ac:dyDescent="0.25">
      <c r="A56" s="86" t="s">
        <v>20</v>
      </c>
      <c r="B56" s="28"/>
      <c r="C56" s="100"/>
      <c r="D56" s="25">
        <v>263</v>
      </c>
      <c r="E56" s="25">
        <v>258.10000000000002</v>
      </c>
      <c r="F56" s="29"/>
      <c r="G56" s="29"/>
      <c r="H56" s="29"/>
      <c r="I56" s="29"/>
      <c r="J56" s="31">
        <f t="shared" ref="J56" si="25">D56+F56</f>
        <v>263</v>
      </c>
      <c r="K56" s="31">
        <f t="shared" si="23"/>
        <v>258.10000000000002</v>
      </c>
    </row>
    <row r="57" spans="1:11" s="7" customFormat="1" ht="76.5" customHeight="1" x14ac:dyDescent="0.25">
      <c r="A57" s="85" t="s">
        <v>81</v>
      </c>
      <c r="B57" s="28"/>
      <c r="C57" s="100" t="s">
        <v>82</v>
      </c>
      <c r="D57" s="29">
        <f>D58+D59</f>
        <v>59891.1</v>
      </c>
      <c r="E57" s="29">
        <f>E58+E59</f>
        <v>59231.799999999996</v>
      </c>
      <c r="F57" s="29">
        <f>F60</f>
        <v>245.9</v>
      </c>
      <c r="G57" s="29">
        <f t="shared" ref="G57:I57" si="26">G60</f>
        <v>245.9</v>
      </c>
      <c r="H57" s="29">
        <f t="shared" si="26"/>
        <v>239.5</v>
      </c>
      <c r="I57" s="29">
        <f t="shared" si="26"/>
        <v>239.5</v>
      </c>
      <c r="J57" s="65">
        <f>D57+F57</f>
        <v>60137</v>
      </c>
      <c r="K57" s="65">
        <f t="shared" ref="K57:K88" si="27">E57+H57</f>
        <v>59471.299999999996</v>
      </c>
    </row>
    <row r="58" spans="1:11" s="7" customFormat="1" ht="17.25" customHeight="1" x14ac:dyDescent="0.25">
      <c r="A58" s="87" t="s">
        <v>90</v>
      </c>
      <c r="B58" s="75"/>
      <c r="C58" s="104"/>
      <c r="D58" s="73">
        <f>D67+D70+D72</f>
        <v>56396.7</v>
      </c>
      <c r="E58" s="73">
        <f>E67+E70+E72</f>
        <v>55850.299999999996</v>
      </c>
      <c r="F58" s="73"/>
      <c r="G58" s="73"/>
      <c r="H58" s="73"/>
      <c r="I58" s="73"/>
      <c r="J58" s="74">
        <f t="shared" ref="J58:J60" si="28">D58+F58</f>
        <v>56396.7</v>
      </c>
      <c r="K58" s="74">
        <f t="shared" ref="K58:K60" si="29">E58+H58</f>
        <v>55850.299999999996</v>
      </c>
    </row>
    <row r="59" spans="1:11" s="7" customFormat="1" ht="16.5" customHeight="1" x14ac:dyDescent="0.25">
      <c r="A59" s="87" t="s">
        <v>20</v>
      </c>
      <c r="B59" s="75"/>
      <c r="C59" s="104"/>
      <c r="D59" s="73">
        <f>D62+D65+D68+D73</f>
        <v>3494.4000000000005</v>
      </c>
      <c r="E59" s="73">
        <f>E62+E65+E68+E73</f>
        <v>3381.5</v>
      </c>
      <c r="F59" s="73"/>
      <c r="G59" s="73"/>
      <c r="H59" s="73"/>
      <c r="I59" s="73"/>
      <c r="J59" s="74">
        <f t="shared" si="28"/>
        <v>3494.4000000000005</v>
      </c>
      <c r="K59" s="74">
        <f t="shared" si="29"/>
        <v>3381.5</v>
      </c>
    </row>
    <row r="60" spans="1:11" s="7" customFormat="1" ht="18" customHeight="1" x14ac:dyDescent="0.25">
      <c r="A60" s="87" t="s">
        <v>85</v>
      </c>
      <c r="B60" s="75"/>
      <c r="C60" s="104"/>
      <c r="D60" s="73"/>
      <c r="E60" s="73"/>
      <c r="F60" s="73">
        <f>F63</f>
        <v>245.9</v>
      </c>
      <c r="G60" s="73">
        <f t="shared" ref="G60:I60" si="30">G63</f>
        <v>245.9</v>
      </c>
      <c r="H60" s="73">
        <f t="shared" si="30"/>
        <v>239.5</v>
      </c>
      <c r="I60" s="73">
        <f t="shared" si="30"/>
        <v>239.5</v>
      </c>
      <c r="J60" s="74">
        <f t="shared" si="28"/>
        <v>245.9</v>
      </c>
      <c r="K60" s="74">
        <f t="shared" si="29"/>
        <v>239.5</v>
      </c>
    </row>
    <row r="61" spans="1:11" s="7" customFormat="1" ht="38.25" x14ac:dyDescent="0.25">
      <c r="A61" s="64" t="s">
        <v>83</v>
      </c>
      <c r="B61" s="66">
        <v>1030</v>
      </c>
      <c r="C61" s="89" t="s">
        <v>84</v>
      </c>
      <c r="D61" s="25">
        <f>D62+D63</f>
        <v>506.5</v>
      </c>
      <c r="E61" s="25">
        <f t="shared" ref="E61:I61" si="31">E62+E63</f>
        <v>503.9</v>
      </c>
      <c r="F61" s="25">
        <f t="shared" si="31"/>
        <v>245.9</v>
      </c>
      <c r="G61" s="25">
        <f t="shared" si="31"/>
        <v>245.9</v>
      </c>
      <c r="H61" s="25">
        <f t="shared" si="31"/>
        <v>239.5</v>
      </c>
      <c r="I61" s="25">
        <f t="shared" si="31"/>
        <v>239.5</v>
      </c>
      <c r="J61" s="31">
        <f t="shared" ref="J61:J88" si="32">D61+F61</f>
        <v>752.4</v>
      </c>
      <c r="K61" s="31">
        <f t="shared" si="27"/>
        <v>743.4</v>
      </c>
    </row>
    <row r="62" spans="1:11" s="7" customFormat="1" ht="15" x14ac:dyDescent="0.25">
      <c r="A62" s="86" t="s">
        <v>20</v>
      </c>
      <c r="B62" s="28"/>
      <c r="C62" s="100"/>
      <c r="D62" s="25">
        <v>506.5</v>
      </c>
      <c r="E62" s="25">
        <v>503.9</v>
      </c>
      <c r="F62" s="29"/>
      <c r="G62" s="29"/>
      <c r="H62" s="29"/>
      <c r="I62" s="29"/>
      <c r="J62" s="31">
        <f t="shared" si="32"/>
        <v>506.5</v>
      </c>
      <c r="K62" s="31">
        <f t="shared" si="27"/>
        <v>503.9</v>
      </c>
    </row>
    <row r="63" spans="1:11" s="7" customFormat="1" ht="15" x14ac:dyDescent="0.25">
      <c r="A63" s="86" t="s">
        <v>85</v>
      </c>
      <c r="B63" s="28"/>
      <c r="C63" s="100"/>
      <c r="D63" s="25"/>
      <c r="E63" s="25"/>
      <c r="F63" s="25">
        <v>245.9</v>
      </c>
      <c r="G63" s="25">
        <v>245.9</v>
      </c>
      <c r="H63" s="25">
        <v>239.5</v>
      </c>
      <c r="I63" s="25">
        <v>239.5</v>
      </c>
      <c r="J63" s="31">
        <f t="shared" si="32"/>
        <v>245.9</v>
      </c>
      <c r="K63" s="31">
        <f t="shared" si="27"/>
        <v>239.5</v>
      </c>
    </row>
    <row r="64" spans="1:11" s="7" customFormat="1" ht="30" customHeight="1" x14ac:dyDescent="0.25">
      <c r="A64" s="69" t="s">
        <v>86</v>
      </c>
      <c r="B64" s="68">
        <v>1070</v>
      </c>
      <c r="C64" s="89" t="s">
        <v>87</v>
      </c>
      <c r="D64" s="25">
        <f>D65</f>
        <v>1496.4</v>
      </c>
      <c r="E64" s="25">
        <f>E65</f>
        <v>1386.2</v>
      </c>
      <c r="F64" s="29"/>
      <c r="G64" s="29"/>
      <c r="H64" s="29"/>
      <c r="I64" s="29"/>
      <c r="J64" s="31">
        <f t="shared" si="32"/>
        <v>1496.4</v>
      </c>
      <c r="K64" s="31">
        <f t="shared" si="27"/>
        <v>1386.2</v>
      </c>
    </row>
    <row r="65" spans="1:11" s="7" customFormat="1" ht="15" x14ac:dyDescent="0.25">
      <c r="A65" s="86" t="s">
        <v>20</v>
      </c>
      <c r="B65" s="28"/>
      <c r="C65" s="100"/>
      <c r="D65" s="25">
        <v>1496.4</v>
      </c>
      <c r="E65" s="25">
        <v>1386.2</v>
      </c>
      <c r="F65" s="29"/>
      <c r="G65" s="29"/>
      <c r="H65" s="29"/>
      <c r="I65" s="29"/>
      <c r="J65" s="31">
        <f t="shared" si="32"/>
        <v>1496.4</v>
      </c>
      <c r="K65" s="31">
        <f t="shared" si="27"/>
        <v>1386.2</v>
      </c>
    </row>
    <row r="66" spans="1:11" s="7" customFormat="1" ht="42.75" customHeight="1" x14ac:dyDescent="0.25">
      <c r="A66" s="64" t="s">
        <v>88</v>
      </c>
      <c r="B66" s="66">
        <v>1070</v>
      </c>
      <c r="C66" s="89" t="s">
        <v>89</v>
      </c>
      <c r="D66" s="25">
        <f>D67+D68</f>
        <v>19706.8</v>
      </c>
      <c r="E66" s="25">
        <f>E67+E68</f>
        <v>19306.699999999997</v>
      </c>
      <c r="F66" s="29"/>
      <c r="G66" s="29"/>
      <c r="H66" s="29"/>
      <c r="I66" s="29"/>
      <c r="J66" s="31">
        <f t="shared" si="32"/>
        <v>19706.8</v>
      </c>
      <c r="K66" s="31">
        <f t="shared" si="27"/>
        <v>19306.699999999997</v>
      </c>
    </row>
    <row r="67" spans="1:11" s="7" customFormat="1" ht="15" x14ac:dyDescent="0.25">
      <c r="A67" s="86" t="s">
        <v>90</v>
      </c>
      <c r="B67" s="28"/>
      <c r="C67" s="100"/>
      <c r="D67" s="25">
        <v>18395.599999999999</v>
      </c>
      <c r="E67" s="25">
        <v>17995.599999999999</v>
      </c>
      <c r="F67" s="29"/>
      <c r="G67" s="29"/>
      <c r="H67" s="29"/>
      <c r="I67" s="29"/>
      <c r="J67" s="31">
        <f t="shared" si="32"/>
        <v>18395.599999999999</v>
      </c>
      <c r="K67" s="31">
        <f t="shared" si="27"/>
        <v>17995.599999999999</v>
      </c>
    </row>
    <row r="68" spans="1:11" s="7" customFormat="1" ht="15" x14ac:dyDescent="0.25">
      <c r="A68" s="86" t="s">
        <v>20</v>
      </c>
      <c r="B68" s="28"/>
      <c r="C68" s="100"/>
      <c r="D68" s="25">
        <v>1311.2</v>
      </c>
      <c r="E68" s="25">
        <v>1311.1</v>
      </c>
      <c r="F68" s="29"/>
      <c r="G68" s="29"/>
      <c r="H68" s="29"/>
      <c r="I68" s="29"/>
      <c r="J68" s="31">
        <f t="shared" si="32"/>
        <v>1311.2</v>
      </c>
      <c r="K68" s="31">
        <f t="shared" si="27"/>
        <v>1311.1</v>
      </c>
    </row>
    <row r="69" spans="1:11" s="7" customFormat="1" ht="38.25" customHeight="1" x14ac:dyDescent="0.25">
      <c r="A69" s="69" t="s">
        <v>91</v>
      </c>
      <c r="B69" s="68">
        <v>1070</v>
      </c>
      <c r="C69" s="89" t="s">
        <v>92</v>
      </c>
      <c r="D69" s="25">
        <f>D70</f>
        <v>3000</v>
      </c>
      <c r="E69" s="25">
        <f>E70</f>
        <v>3000</v>
      </c>
      <c r="F69" s="29"/>
      <c r="G69" s="29"/>
      <c r="H69" s="29"/>
      <c r="I69" s="29"/>
      <c r="J69" s="31">
        <f t="shared" si="32"/>
        <v>3000</v>
      </c>
      <c r="K69" s="31">
        <f t="shared" si="27"/>
        <v>3000</v>
      </c>
    </row>
    <row r="70" spans="1:11" s="7" customFormat="1" ht="15" x14ac:dyDescent="0.25">
      <c r="A70" s="86" t="s">
        <v>90</v>
      </c>
      <c r="B70" s="28"/>
      <c r="C70" s="100"/>
      <c r="D70" s="25">
        <v>3000</v>
      </c>
      <c r="E70" s="25">
        <v>3000</v>
      </c>
      <c r="F70" s="29"/>
      <c r="G70" s="29"/>
      <c r="H70" s="29"/>
      <c r="I70" s="29"/>
      <c r="J70" s="31">
        <f t="shared" si="32"/>
        <v>3000</v>
      </c>
      <c r="K70" s="31">
        <f t="shared" si="27"/>
        <v>3000</v>
      </c>
    </row>
    <row r="71" spans="1:11" s="7" customFormat="1" ht="39.75" customHeight="1" x14ac:dyDescent="0.25">
      <c r="A71" s="69" t="s">
        <v>93</v>
      </c>
      <c r="B71" s="68">
        <v>1070</v>
      </c>
      <c r="C71" s="89" t="s">
        <v>94</v>
      </c>
      <c r="D71" s="25">
        <f>D72+D73</f>
        <v>35181.4</v>
      </c>
      <c r="E71" s="25">
        <f>E72+E73</f>
        <v>35035</v>
      </c>
      <c r="F71" s="29"/>
      <c r="G71" s="29"/>
      <c r="H71" s="29"/>
      <c r="I71" s="29"/>
      <c r="J71" s="31">
        <f t="shared" si="32"/>
        <v>35181.4</v>
      </c>
      <c r="K71" s="31">
        <f t="shared" si="27"/>
        <v>35035</v>
      </c>
    </row>
    <row r="72" spans="1:11" s="7" customFormat="1" ht="15" x14ac:dyDescent="0.25">
      <c r="A72" s="86" t="s">
        <v>90</v>
      </c>
      <c r="B72" s="28"/>
      <c r="C72" s="100"/>
      <c r="D72" s="25">
        <v>35001.1</v>
      </c>
      <c r="E72" s="25">
        <v>34854.699999999997</v>
      </c>
      <c r="F72" s="29"/>
      <c r="G72" s="29"/>
      <c r="H72" s="29"/>
      <c r="I72" s="29"/>
      <c r="J72" s="31">
        <f t="shared" si="32"/>
        <v>35001.1</v>
      </c>
      <c r="K72" s="31">
        <f t="shared" si="27"/>
        <v>34854.699999999997</v>
      </c>
    </row>
    <row r="73" spans="1:11" s="7" customFormat="1" ht="15" x14ac:dyDescent="0.25">
      <c r="A73" s="86" t="s">
        <v>20</v>
      </c>
      <c r="B73" s="28"/>
      <c r="C73" s="100"/>
      <c r="D73" s="25">
        <v>180.3</v>
      </c>
      <c r="E73" s="25">
        <v>180.3</v>
      </c>
      <c r="F73" s="29"/>
      <c r="G73" s="29"/>
      <c r="H73" s="29"/>
      <c r="I73" s="29"/>
      <c r="J73" s="31">
        <f t="shared" si="32"/>
        <v>180.3</v>
      </c>
      <c r="K73" s="31">
        <f t="shared" si="27"/>
        <v>180.3</v>
      </c>
    </row>
    <row r="74" spans="1:11" s="7" customFormat="1" ht="39" customHeight="1" x14ac:dyDescent="0.25">
      <c r="A74" s="85" t="s">
        <v>95</v>
      </c>
      <c r="B74" s="28"/>
      <c r="C74" s="100" t="s">
        <v>96</v>
      </c>
      <c r="D74" s="29">
        <f>D75+D76</f>
        <v>208019.30000000002</v>
      </c>
      <c r="E74" s="29">
        <f>E75+E76</f>
        <v>205687.1</v>
      </c>
      <c r="F74" s="29"/>
      <c r="G74" s="29"/>
      <c r="H74" s="29"/>
      <c r="I74" s="29"/>
      <c r="J74" s="65">
        <f t="shared" si="32"/>
        <v>208019.30000000002</v>
      </c>
      <c r="K74" s="65">
        <f t="shared" si="27"/>
        <v>205687.1</v>
      </c>
    </row>
    <row r="75" spans="1:11" s="7" customFormat="1" ht="15" x14ac:dyDescent="0.25">
      <c r="A75" s="87" t="s">
        <v>17</v>
      </c>
      <c r="B75" s="75"/>
      <c r="C75" s="104"/>
      <c r="D75" s="73">
        <f>D82</f>
        <v>0.2</v>
      </c>
      <c r="E75" s="73">
        <f>E82</f>
        <v>0.2</v>
      </c>
      <c r="F75" s="73"/>
      <c r="G75" s="73"/>
      <c r="H75" s="73"/>
      <c r="I75" s="73"/>
      <c r="J75" s="74">
        <f t="shared" si="32"/>
        <v>0.2</v>
      </c>
      <c r="K75" s="74">
        <f t="shared" si="27"/>
        <v>0.2</v>
      </c>
    </row>
    <row r="76" spans="1:11" s="7" customFormat="1" ht="15" x14ac:dyDescent="0.25">
      <c r="A76" s="87" t="s">
        <v>20</v>
      </c>
      <c r="B76" s="75"/>
      <c r="C76" s="104"/>
      <c r="D76" s="73">
        <f>D78+D80+D83+D85+D87+D89+D91</f>
        <v>208019.1</v>
      </c>
      <c r="E76" s="73">
        <f>E78+E80+E83+E85+E87+E89+E91</f>
        <v>205686.9</v>
      </c>
      <c r="F76" s="73"/>
      <c r="G76" s="73"/>
      <c r="H76" s="73"/>
      <c r="I76" s="73"/>
      <c r="J76" s="74">
        <f t="shared" si="32"/>
        <v>208019.1</v>
      </c>
      <c r="K76" s="74">
        <f t="shared" si="27"/>
        <v>205686.9</v>
      </c>
    </row>
    <row r="77" spans="1:11" s="7" customFormat="1" ht="26.25" x14ac:dyDescent="0.25">
      <c r="A77" s="71" t="s">
        <v>97</v>
      </c>
      <c r="B77" s="70">
        <v>1040</v>
      </c>
      <c r="C77" s="105" t="s">
        <v>98</v>
      </c>
      <c r="D77" s="25">
        <f>D78</f>
        <v>2034.9</v>
      </c>
      <c r="E77" s="25">
        <f>E78</f>
        <v>2034.9</v>
      </c>
      <c r="F77" s="29"/>
      <c r="G77" s="29"/>
      <c r="H77" s="29"/>
      <c r="I77" s="29"/>
      <c r="J77" s="31">
        <f t="shared" si="32"/>
        <v>2034.9</v>
      </c>
      <c r="K77" s="31">
        <f t="shared" si="27"/>
        <v>2034.9</v>
      </c>
    </row>
    <row r="78" spans="1:11" s="7" customFormat="1" ht="15" x14ac:dyDescent="0.25">
      <c r="A78" s="86" t="s">
        <v>20</v>
      </c>
      <c r="B78" s="28"/>
      <c r="C78" s="100"/>
      <c r="D78" s="25">
        <v>2034.9</v>
      </c>
      <c r="E78" s="25">
        <v>2034.9</v>
      </c>
      <c r="F78" s="29"/>
      <c r="G78" s="29"/>
      <c r="H78" s="29"/>
      <c r="I78" s="29"/>
      <c r="J78" s="31">
        <f t="shared" si="32"/>
        <v>2034.9</v>
      </c>
      <c r="K78" s="31">
        <f t="shared" si="27"/>
        <v>2034.9</v>
      </c>
    </row>
    <row r="79" spans="1:11" s="7" customFormat="1" ht="25.5" x14ac:dyDescent="0.25">
      <c r="A79" s="86" t="s">
        <v>99</v>
      </c>
      <c r="B79" s="70">
        <v>1040</v>
      </c>
      <c r="C79" s="106" t="s">
        <v>105</v>
      </c>
      <c r="D79" s="25">
        <f>D80</f>
        <v>467.8</v>
      </c>
      <c r="E79" s="25">
        <f>E80</f>
        <v>467.8</v>
      </c>
      <c r="F79" s="29"/>
      <c r="G79" s="29"/>
      <c r="H79" s="29"/>
      <c r="I79" s="29"/>
      <c r="J79" s="31">
        <f t="shared" si="32"/>
        <v>467.8</v>
      </c>
      <c r="K79" s="31">
        <f t="shared" si="27"/>
        <v>467.8</v>
      </c>
    </row>
    <row r="80" spans="1:11" s="7" customFormat="1" ht="15" x14ac:dyDescent="0.25">
      <c r="A80" s="86" t="s">
        <v>20</v>
      </c>
      <c r="B80" s="28"/>
      <c r="C80" s="100"/>
      <c r="D80" s="25">
        <v>467.8</v>
      </c>
      <c r="E80" s="25">
        <v>467.8</v>
      </c>
      <c r="F80" s="29"/>
      <c r="G80" s="29"/>
      <c r="H80" s="29"/>
      <c r="I80" s="29"/>
      <c r="J80" s="31">
        <f t="shared" si="32"/>
        <v>467.8</v>
      </c>
      <c r="K80" s="31">
        <f t="shared" si="27"/>
        <v>467.8</v>
      </c>
    </row>
    <row r="81" spans="1:11" s="7" customFormat="1" ht="25.5" x14ac:dyDescent="0.25">
      <c r="A81" s="86" t="s">
        <v>100</v>
      </c>
      <c r="B81" s="70">
        <v>1040</v>
      </c>
      <c r="C81" s="106" t="s">
        <v>106</v>
      </c>
      <c r="D81" s="25">
        <f>D82+D83</f>
        <v>121692.7</v>
      </c>
      <c r="E81" s="25">
        <f>E82+E83</f>
        <v>119360.5</v>
      </c>
      <c r="F81" s="29"/>
      <c r="G81" s="29"/>
      <c r="H81" s="29"/>
      <c r="I81" s="29"/>
      <c r="J81" s="31">
        <f t="shared" si="32"/>
        <v>121692.7</v>
      </c>
      <c r="K81" s="31">
        <f t="shared" si="27"/>
        <v>119360.5</v>
      </c>
    </row>
    <row r="82" spans="1:11" s="7" customFormat="1" ht="15" x14ac:dyDescent="0.25">
      <c r="A82" s="86" t="s">
        <v>17</v>
      </c>
      <c r="B82" s="28"/>
      <c r="C82" s="100"/>
      <c r="D82" s="25">
        <v>0.2</v>
      </c>
      <c r="E82" s="25">
        <v>0.2</v>
      </c>
      <c r="F82" s="29"/>
      <c r="G82" s="29"/>
      <c r="H82" s="29"/>
      <c r="I82" s="29"/>
      <c r="J82" s="31">
        <f t="shared" si="32"/>
        <v>0.2</v>
      </c>
      <c r="K82" s="31">
        <f t="shared" si="27"/>
        <v>0.2</v>
      </c>
    </row>
    <row r="83" spans="1:11" s="7" customFormat="1" ht="15" x14ac:dyDescent="0.25">
      <c r="A83" s="86" t="s">
        <v>20</v>
      </c>
      <c r="B83" s="28"/>
      <c r="C83" s="100"/>
      <c r="D83" s="25">
        <v>121692.5</v>
      </c>
      <c r="E83" s="25">
        <v>119360.3</v>
      </c>
      <c r="F83" s="29"/>
      <c r="G83" s="29"/>
      <c r="H83" s="29"/>
      <c r="I83" s="29"/>
      <c r="J83" s="31">
        <f t="shared" si="32"/>
        <v>121692.5</v>
      </c>
      <c r="K83" s="31">
        <f t="shared" si="27"/>
        <v>119360.3</v>
      </c>
    </row>
    <row r="84" spans="1:11" s="7" customFormat="1" ht="25.5" customHeight="1" x14ac:dyDescent="0.25">
      <c r="A84" s="86" t="s">
        <v>101</v>
      </c>
      <c r="B84" s="70">
        <v>1040</v>
      </c>
      <c r="C84" s="106" t="s">
        <v>107</v>
      </c>
      <c r="D84" s="25">
        <f>D85</f>
        <v>7692.9</v>
      </c>
      <c r="E84" s="25">
        <f>E85</f>
        <v>7692.9</v>
      </c>
      <c r="F84" s="29"/>
      <c r="G84" s="29"/>
      <c r="H84" s="29"/>
      <c r="I84" s="29"/>
      <c r="J84" s="31">
        <f t="shared" si="32"/>
        <v>7692.9</v>
      </c>
      <c r="K84" s="31">
        <f t="shared" si="27"/>
        <v>7692.9</v>
      </c>
    </row>
    <row r="85" spans="1:11" s="7" customFormat="1" ht="15" x14ac:dyDescent="0.25">
      <c r="A85" s="86" t="s">
        <v>20</v>
      </c>
      <c r="B85" s="28"/>
      <c r="C85" s="100"/>
      <c r="D85" s="25">
        <v>7692.9</v>
      </c>
      <c r="E85" s="25">
        <v>7692.9</v>
      </c>
      <c r="F85" s="29"/>
      <c r="G85" s="29"/>
      <c r="H85" s="29"/>
      <c r="I85" s="29"/>
      <c r="J85" s="31">
        <f t="shared" si="32"/>
        <v>7692.9</v>
      </c>
      <c r="K85" s="31">
        <f t="shared" si="27"/>
        <v>7692.9</v>
      </c>
    </row>
    <row r="86" spans="1:11" s="7" customFormat="1" ht="25.5" x14ac:dyDescent="0.25">
      <c r="A86" s="86" t="s">
        <v>102</v>
      </c>
      <c r="B86" s="70">
        <v>1040</v>
      </c>
      <c r="C86" s="106" t="s">
        <v>108</v>
      </c>
      <c r="D86" s="25">
        <f>D87</f>
        <v>34122.9</v>
      </c>
      <c r="E86" s="25">
        <f>E87</f>
        <v>34122.9</v>
      </c>
      <c r="F86" s="29"/>
      <c r="G86" s="29"/>
      <c r="H86" s="29"/>
      <c r="I86" s="29"/>
      <c r="J86" s="31">
        <f t="shared" si="32"/>
        <v>34122.9</v>
      </c>
      <c r="K86" s="31">
        <f t="shared" si="27"/>
        <v>34122.9</v>
      </c>
    </row>
    <row r="87" spans="1:11" s="7" customFormat="1" ht="15" x14ac:dyDescent="0.25">
      <c r="A87" s="86" t="s">
        <v>20</v>
      </c>
      <c r="B87" s="28"/>
      <c r="C87" s="100"/>
      <c r="D87" s="25">
        <v>34122.9</v>
      </c>
      <c r="E87" s="25">
        <v>34122.9</v>
      </c>
      <c r="F87" s="29"/>
      <c r="G87" s="29"/>
      <c r="H87" s="29"/>
      <c r="I87" s="29"/>
      <c r="J87" s="31">
        <f t="shared" si="32"/>
        <v>34122.9</v>
      </c>
      <c r="K87" s="31">
        <f t="shared" si="27"/>
        <v>34122.9</v>
      </c>
    </row>
    <row r="88" spans="1:11" s="7" customFormat="1" ht="25.5" x14ac:dyDescent="0.25">
      <c r="A88" s="86" t="s">
        <v>103</v>
      </c>
      <c r="B88" s="70">
        <v>1040</v>
      </c>
      <c r="C88" s="106" t="s">
        <v>109</v>
      </c>
      <c r="D88" s="25">
        <f>D89</f>
        <v>740</v>
      </c>
      <c r="E88" s="25">
        <f>E89</f>
        <v>740</v>
      </c>
      <c r="F88" s="29"/>
      <c r="G88" s="29"/>
      <c r="H88" s="29"/>
      <c r="I88" s="29"/>
      <c r="J88" s="31">
        <f t="shared" si="32"/>
        <v>740</v>
      </c>
      <c r="K88" s="31">
        <f t="shared" si="27"/>
        <v>740</v>
      </c>
    </row>
    <row r="89" spans="1:11" s="7" customFormat="1" ht="15" x14ac:dyDescent="0.25">
      <c r="A89" s="86" t="s">
        <v>20</v>
      </c>
      <c r="B89" s="28"/>
      <c r="C89" s="100"/>
      <c r="D89" s="25">
        <v>740</v>
      </c>
      <c r="E89" s="25">
        <v>740</v>
      </c>
      <c r="F89" s="29"/>
      <c r="G89" s="29"/>
      <c r="H89" s="29"/>
      <c r="I89" s="29"/>
      <c r="J89" s="31">
        <f t="shared" ref="J89:J101" si="33">D89+F89</f>
        <v>740</v>
      </c>
      <c r="K89" s="31">
        <f t="shared" ref="K89:K101" si="34">E89+H89</f>
        <v>740</v>
      </c>
    </row>
    <row r="90" spans="1:11" s="7" customFormat="1" ht="27" customHeight="1" x14ac:dyDescent="0.25">
      <c r="A90" s="86" t="s">
        <v>104</v>
      </c>
      <c r="B90" s="70">
        <v>1040</v>
      </c>
      <c r="C90" s="106" t="s">
        <v>110</v>
      </c>
      <c r="D90" s="25">
        <f>D91</f>
        <v>41268.1</v>
      </c>
      <c r="E90" s="25">
        <f>E91</f>
        <v>41268.1</v>
      </c>
      <c r="F90" s="29"/>
      <c r="G90" s="29"/>
      <c r="H90" s="29"/>
      <c r="I90" s="29"/>
      <c r="J90" s="31">
        <f t="shared" si="33"/>
        <v>41268.1</v>
      </c>
      <c r="K90" s="31">
        <f t="shared" si="34"/>
        <v>41268.1</v>
      </c>
    </row>
    <row r="91" spans="1:11" s="7" customFormat="1" ht="15" x14ac:dyDescent="0.25">
      <c r="A91" s="86" t="s">
        <v>20</v>
      </c>
      <c r="B91" s="28"/>
      <c r="C91" s="100"/>
      <c r="D91" s="25">
        <v>41268.1</v>
      </c>
      <c r="E91" s="25">
        <v>41268.1</v>
      </c>
      <c r="F91" s="29"/>
      <c r="G91" s="29"/>
      <c r="H91" s="29"/>
      <c r="I91" s="29"/>
      <c r="J91" s="31">
        <f t="shared" si="33"/>
        <v>41268.1</v>
      </c>
      <c r="K91" s="31">
        <f t="shared" si="34"/>
        <v>41268.1</v>
      </c>
    </row>
    <row r="92" spans="1:11" s="7" customFormat="1" ht="39.75" customHeight="1" x14ac:dyDescent="0.25">
      <c r="A92" s="85" t="s">
        <v>111</v>
      </c>
      <c r="B92" s="28" t="s">
        <v>113</v>
      </c>
      <c r="C92" s="100" t="s">
        <v>112</v>
      </c>
      <c r="D92" s="29">
        <f>D93</f>
        <v>625.1</v>
      </c>
      <c r="E92" s="29">
        <f>E93</f>
        <v>625.1</v>
      </c>
      <c r="F92" s="29"/>
      <c r="G92" s="29"/>
      <c r="H92" s="29"/>
      <c r="I92" s="29"/>
      <c r="J92" s="65">
        <f t="shared" si="33"/>
        <v>625.1</v>
      </c>
      <c r="K92" s="65">
        <f t="shared" si="34"/>
        <v>625.1</v>
      </c>
    </row>
    <row r="93" spans="1:11" s="7" customFormat="1" ht="15" x14ac:dyDescent="0.25">
      <c r="A93" s="86" t="s">
        <v>20</v>
      </c>
      <c r="B93" s="28"/>
      <c r="C93" s="100"/>
      <c r="D93" s="25">
        <v>625.1</v>
      </c>
      <c r="E93" s="25">
        <v>625.1</v>
      </c>
      <c r="F93" s="29"/>
      <c r="G93" s="29"/>
      <c r="H93" s="29"/>
      <c r="I93" s="29"/>
      <c r="J93" s="31">
        <f t="shared" si="33"/>
        <v>625.1</v>
      </c>
      <c r="K93" s="31">
        <f t="shared" si="34"/>
        <v>625.1</v>
      </c>
    </row>
    <row r="94" spans="1:11" s="7" customFormat="1" ht="180.75" customHeight="1" x14ac:dyDescent="0.25">
      <c r="A94" s="85" t="s">
        <v>114</v>
      </c>
      <c r="B94" s="28"/>
      <c r="C94" s="107" t="s">
        <v>115</v>
      </c>
      <c r="D94" s="29">
        <f>D95+D96</f>
        <v>76877.499999999985</v>
      </c>
      <c r="E94" s="29">
        <f>E95+E96</f>
        <v>76877.499999999985</v>
      </c>
      <c r="F94" s="29"/>
      <c r="G94" s="29"/>
      <c r="H94" s="29"/>
      <c r="I94" s="29"/>
      <c r="J94" s="65">
        <f t="shared" si="33"/>
        <v>76877.499999999985</v>
      </c>
      <c r="K94" s="65">
        <f t="shared" si="34"/>
        <v>76877.499999999985</v>
      </c>
    </row>
    <row r="95" spans="1:11" s="7" customFormat="1" ht="15" x14ac:dyDescent="0.25">
      <c r="A95" s="87" t="s">
        <v>17</v>
      </c>
      <c r="B95" s="75"/>
      <c r="C95" s="104"/>
      <c r="D95" s="73">
        <f>D98+D101+D104</f>
        <v>37.000000000000007</v>
      </c>
      <c r="E95" s="73">
        <f>E98+E101+E104</f>
        <v>37.000000000000007</v>
      </c>
      <c r="F95" s="73"/>
      <c r="G95" s="73"/>
      <c r="H95" s="73"/>
      <c r="I95" s="73"/>
      <c r="J95" s="74">
        <f t="shared" si="33"/>
        <v>37.000000000000007</v>
      </c>
      <c r="K95" s="74">
        <f t="shared" si="34"/>
        <v>37.000000000000007</v>
      </c>
    </row>
    <row r="96" spans="1:11" s="7" customFormat="1" ht="15" x14ac:dyDescent="0.25">
      <c r="A96" s="87" t="s">
        <v>20</v>
      </c>
      <c r="B96" s="75"/>
      <c r="C96" s="104"/>
      <c r="D96" s="73">
        <f>D99+D102+D105+D107+D109</f>
        <v>76840.499999999985</v>
      </c>
      <c r="E96" s="73">
        <f>E99+E102+E105+E107+E109</f>
        <v>76840.499999999985</v>
      </c>
      <c r="F96" s="73"/>
      <c r="G96" s="73"/>
      <c r="H96" s="73"/>
      <c r="I96" s="73"/>
      <c r="J96" s="74">
        <f t="shared" si="33"/>
        <v>76840.499999999985</v>
      </c>
      <c r="K96" s="74">
        <f t="shared" si="34"/>
        <v>76840.499999999985</v>
      </c>
    </row>
    <row r="97" spans="1:11" s="7" customFormat="1" ht="39" customHeight="1" x14ac:dyDescent="0.25">
      <c r="A97" s="86" t="s">
        <v>116</v>
      </c>
      <c r="B97" s="70">
        <v>1010</v>
      </c>
      <c r="C97" s="108" t="s">
        <v>121</v>
      </c>
      <c r="D97" s="25">
        <f>D98+D99</f>
        <v>57702.6</v>
      </c>
      <c r="E97" s="25">
        <f>E98+E99</f>
        <v>57702.6</v>
      </c>
      <c r="F97" s="29"/>
      <c r="G97" s="29"/>
      <c r="H97" s="29"/>
      <c r="I97" s="29"/>
      <c r="J97" s="31">
        <f t="shared" si="33"/>
        <v>57702.6</v>
      </c>
      <c r="K97" s="31">
        <f t="shared" si="34"/>
        <v>57702.6</v>
      </c>
    </row>
    <row r="98" spans="1:11" s="7" customFormat="1" ht="15" x14ac:dyDescent="0.25">
      <c r="A98" s="86" t="s">
        <v>17</v>
      </c>
      <c r="B98" s="28"/>
      <c r="C98" s="100"/>
      <c r="D98" s="25">
        <v>34.1</v>
      </c>
      <c r="E98" s="25">
        <v>34.1</v>
      </c>
      <c r="F98" s="29"/>
      <c r="G98" s="29"/>
      <c r="H98" s="29"/>
      <c r="I98" s="29"/>
      <c r="J98" s="31">
        <f t="shared" si="33"/>
        <v>34.1</v>
      </c>
      <c r="K98" s="31">
        <f t="shared" si="34"/>
        <v>34.1</v>
      </c>
    </row>
    <row r="99" spans="1:11" s="7" customFormat="1" ht="15" x14ac:dyDescent="0.25">
      <c r="A99" s="86" t="s">
        <v>20</v>
      </c>
      <c r="B99" s="28"/>
      <c r="C99" s="100"/>
      <c r="D99" s="25">
        <v>57668.5</v>
      </c>
      <c r="E99" s="25">
        <v>57668.5</v>
      </c>
      <c r="F99" s="29"/>
      <c r="G99" s="29"/>
      <c r="H99" s="29"/>
      <c r="I99" s="29"/>
      <c r="J99" s="31"/>
      <c r="K99" s="31"/>
    </row>
    <row r="100" spans="1:11" s="7" customFormat="1" ht="63.75" customHeight="1" x14ac:dyDescent="0.25">
      <c r="A100" s="86" t="s">
        <v>117</v>
      </c>
      <c r="B100" s="70">
        <v>1010</v>
      </c>
      <c r="C100" s="108" t="s">
        <v>122</v>
      </c>
      <c r="D100" s="25">
        <f>D101+D102</f>
        <v>8986.4000000000015</v>
      </c>
      <c r="E100" s="25">
        <f>E101+E102</f>
        <v>8986.4000000000015</v>
      </c>
      <c r="F100" s="29"/>
      <c r="G100" s="29"/>
      <c r="H100" s="29"/>
      <c r="I100" s="29"/>
      <c r="J100" s="31">
        <f t="shared" si="33"/>
        <v>8986.4000000000015</v>
      </c>
      <c r="K100" s="31">
        <f t="shared" si="34"/>
        <v>8986.4000000000015</v>
      </c>
    </row>
    <row r="101" spans="1:11" s="7" customFormat="1" ht="15" x14ac:dyDescent="0.25">
      <c r="A101" s="86" t="s">
        <v>17</v>
      </c>
      <c r="B101" s="28"/>
      <c r="C101" s="100"/>
      <c r="D101" s="25">
        <v>2.7</v>
      </c>
      <c r="E101" s="25">
        <v>2.7</v>
      </c>
      <c r="F101" s="29"/>
      <c r="G101" s="29"/>
      <c r="H101" s="29"/>
      <c r="I101" s="29"/>
      <c r="J101" s="31">
        <f t="shared" si="33"/>
        <v>2.7</v>
      </c>
      <c r="K101" s="31">
        <f t="shared" si="34"/>
        <v>2.7</v>
      </c>
    </row>
    <row r="102" spans="1:11" s="7" customFormat="1" ht="15" x14ac:dyDescent="0.25">
      <c r="A102" s="86" t="s">
        <v>20</v>
      </c>
      <c r="B102" s="28"/>
      <c r="C102" s="100"/>
      <c r="D102" s="25">
        <v>8983.7000000000007</v>
      </c>
      <c r="E102" s="25">
        <v>8983.7000000000007</v>
      </c>
      <c r="F102" s="29"/>
      <c r="G102" s="29"/>
      <c r="H102" s="29"/>
      <c r="I102" s="29"/>
      <c r="J102" s="31">
        <f t="shared" ref="J102:J109" si="35">D102+F102</f>
        <v>8983.7000000000007</v>
      </c>
      <c r="K102" s="31">
        <f t="shared" ref="K102:K109" si="36">E102+H102</f>
        <v>8983.7000000000007</v>
      </c>
    </row>
    <row r="103" spans="1:11" s="7" customFormat="1" ht="39.75" customHeight="1" x14ac:dyDescent="0.25">
      <c r="A103" s="86" t="s">
        <v>118</v>
      </c>
      <c r="B103" s="70">
        <v>1010</v>
      </c>
      <c r="C103" s="108" t="s">
        <v>123</v>
      </c>
      <c r="D103" s="25">
        <f>D104+D105</f>
        <v>9848.4000000000015</v>
      </c>
      <c r="E103" s="25">
        <f>E104+E105</f>
        <v>9848.4000000000015</v>
      </c>
      <c r="F103" s="29"/>
      <c r="G103" s="29"/>
      <c r="H103" s="29"/>
      <c r="I103" s="29"/>
      <c r="J103" s="31">
        <f t="shared" si="35"/>
        <v>9848.4000000000015</v>
      </c>
      <c r="K103" s="31">
        <f t="shared" si="36"/>
        <v>9848.4000000000015</v>
      </c>
    </row>
    <row r="104" spans="1:11" s="7" customFormat="1" ht="15" x14ac:dyDescent="0.25">
      <c r="A104" s="86" t="s">
        <v>17</v>
      </c>
      <c r="B104" s="28"/>
      <c r="C104" s="100"/>
      <c r="D104" s="25">
        <v>0.2</v>
      </c>
      <c r="E104" s="25">
        <v>0.2</v>
      </c>
      <c r="F104" s="29"/>
      <c r="G104" s="29"/>
      <c r="H104" s="29"/>
      <c r="I104" s="29"/>
      <c r="J104" s="31">
        <f t="shared" si="35"/>
        <v>0.2</v>
      </c>
      <c r="K104" s="31">
        <f t="shared" si="36"/>
        <v>0.2</v>
      </c>
    </row>
    <row r="105" spans="1:11" s="7" customFormat="1" ht="15" x14ac:dyDescent="0.25">
      <c r="A105" s="86" t="s">
        <v>20</v>
      </c>
      <c r="B105" s="28"/>
      <c r="C105" s="100"/>
      <c r="D105" s="25">
        <v>9848.2000000000007</v>
      </c>
      <c r="E105" s="25">
        <v>9848.2000000000007</v>
      </c>
      <c r="F105" s="29"/>
      <c r="G105" s="29"/>
      <c r="H105" s="29"/>
      <c r="I105" s="29"/>
      <c r="J105" s="31">
        <f t="shared" si="35"/>
        <v>9848.2000000000007</v>
      </c>
      <c r="K105" s="31">
        <f t="shared" si="36"/>
        <v>9848.2000000000007</v>
      </c>
    </row>
    <row r="106" spans="1:11" s="7" customFormat="1" ht="63" customHeight="1" x14ac:dyDescent="0.25">
      <c r="A106" s="86" t="s">
        <v>119</v>
      </c>
      <c r="B106" s="70">
        <v>1040</v>
      </c>
      <c r="C106" s="108" t="s">
        <v>124</v>
      </c>
      <c r="D106" s="25">
        <f>D107</f>
        <v>200.4</v>
      </c>
      <c r="E106" s="25">
        <f>E107</f>
        <v>200.4</v>
      </c>
      <c r="F106" s="29"/>
      <c r="G106" s="29"/>
      <c r="H106" s="29"/>
      <c r="I106" s="29"/>
      <c r="J106" s="31">
        <f t="shared" si="35"/>
        <v>200.4</v>
      </c>
      <c r="K106" s="31">
        <f t="shared" si="36"/>
        <v>200.4</v>
      </c>
    </row>
    <row r="107" spans="1:11" s="7" customFormat="1" ht="15" x14ac:dyDescent="0.25">
      <c r="A107" s="86" t="s">
        <v>20</v>
      </c>
      <c r="B107" s="28"/>
      <c r="C107" s="100"/>
      <c r="D107" s="25">
        <v>200.4</v>
      </c>
      <c r="E107" s="25">
        <v>200.4</v>
      </c>
      <c r="F107" s="29"/>
      <c r="G107" s="29"/>
      <c r="H107" s="29"/>
      <c r="I107" s="29"/>
      <c r="J107" s="31">
        <f t="shared" si="35"/>
        <v>200.4</v>
      </c>
      <c r="K107" s="31">
        <f t="shared" si="36"/>
        <v>200.4</v>
      </c>
    </row>
    <row r="108" spans="1:11" s="7" customFormat="1" ht="63" customHeight="1" x14ac:dyDescent="0.25">
      <c r="A108" s="86" t="s">
        <v>120</v>
      </c>
      <c r="B108" s="70">
        <v>1010</v>
      </c>
      <c r="C108" s="108" t="s">
        <v>125</v>
      </c>
      <c r="D108" s="25">
        <f>D109</f>
        <v>139.69999999999999</v>
      </c>
      <c r="E108" s="25">
        <f>E109</f>
        <v>139.69999999999999</v>
      </c>
      <c r="F108" s="29"/>
      <c r="G108" s="29"/>
      <c r="H108" s="29"/>
      <c r="I108" s="29"/>
      <c r="J108" s="31">
        <f t="shared" si="35"/>
        <v>139.69999999999999</v>
      </c>
      <c r="K108" s="31">
        <f t="shared" si="36"/>
        <v>139.69999999999999</v>
      </c>
    </row>
    <row r="109" spans="1:11" s="7" customFormat="1" ht="15" x14ac:dyDescent="0.25">
      <c r="A109" s="86" t="s">
        <v>20</v>
      </c>
      <c r="B109" s="33"/>
      <c r="C109" s="99"/>
      <c r="D109" s="25">
        <v>139.69999999999999</v>
      </c>
      <c r="E109" s="25">
        <v>139.69999999999999</v>
      </c>
      <c r="F109" s="25"/>
      <c r="G109" s="25"/>
      <c r="H109" s="25"/>
      <c r="I109" s="25"/>
      <c r="J109" s="31">
        <f t="shared" si="35"/>
        <v>139.69999999999999</v>
      </c>
      <c r="K109" s="31">
        <f t="shared" si="36"/>
        <v>139.69999999999999</v>
      </c>
    </row>
    <row r="110" spans="1:11" s="7" customFormat="1" ht="39" x14ac:dyDescent="0.25">
      <c r="A110" s="85" t="s">
        <v>127</v>
      </c>
      <c r="B110" s="76">
        <v>1030</v>
      </c>
      <c r="C110" s="100" t="s">
        <v>126</v>
      </c>
      <c r="D110" s="43">
        <f>D111</f>
        <v>200.7</v>
      </c>
      <c r="E110" s="43">
        <f>E111</f>
        <v>118.6</v>
      </c>
      <c r="F110" s="43"/>
      <c r="G110" s="43"/>
      <c r="H110" s="43"/>
      <c r="I110" s="43"/>
      <c r="J110" s="65">
        <f t="shared" ref="J110:J206" si="37">D110+F110</f>
        <v>200.7</v>
      </c>
      <c r="K110" s="65">
        <f t="shared" ref="K110:K206" si="38">E110+H110</f>
        <v>118.6</v>
      </c>
    </row>
    <row r="111" spans="1:11" s="7" customFormat="1" ht="15" x14ac:dyDescent="0.25">
      <c r="A111" s="86" t="s">
        <v>20</v>
      </c>
      <c r="B111" s="33"/>
      <c r="C111" s="99"/>
      <c r="D111" s="25">
        <v>200.7</v>
      </c>
      <c r="E111" s="25">
        <v>118.6</v>
      </c>
      <c r="F111" s="25"/>
      <c r="G111" s="25"/>
      <c r="H111" s="25"/>
      <c r="I111" s="25"/>
      <c r="J111" s="31">
        <f t="shared" si="37"/>
        <v>200.7</v>
      </c>
      <c r="K111" s="31">
        <f t="shared" si="38"/>
        <v>118.6</v>
      </c>
    </row>
    <row r="112" spans="1:11" s="7" customFormat="1" ht="63" customHeight="1" x14ac:dyDescent="0.25">
      <c r="A112" s="85" t="s">
        <v>179</v>
      </c>
      <c r="B112" s="84">
        <v>1020</v>
      </c>
      <c r="C112" s="109" t="s">
        <v>180</v>
      </c>
      <c r="D112" s="43">
        <f>D113+D114+D115+D116+D117+D118+D119+D120+D121+D122</f>
        <v>9410.6</v>
      </c>
      <c r="E112" s="43">
        <f t="shared" ref="E112:I112" si="39">E113+E114+E115+E116+E117+E118+E119+E120+E121+E122</f>
        <v>9372.2000000000007</v>
      </c>
      <c r="F112" s="43">
        <f t="shared" si="39"/>
        <v>82.9</v>
      </c>
      <c r="G112" s="43">
        <f t="shared" si="39"/>
        <v>18.5</v>
      </c>
      <c r="H112" s="43">
        <f t="shared" si="39"/>
        <v>82.9</v>
      </c>
      <c r="I112" s="43">
        <f t="shared" si="39"/>
        <v>18.5</v>
      </c>
      <c r="J112" s="65">
        <f t="shared" ref="J112:J122" si="40">D112+F112</f>
        <v>9493.5</v>
      </c>
      <c r="K112" s="65">
        <f t="shared" ref="K112:K122" si="41">E112+H112</f>
        <v>9455.1</v>
      </c>
    </row>
    <row r="113" spans="1:11" s="7" customFormat="1" ht="15" x14ac:dyDescent="0.25">
      <c r="A113" s="23" t="s">
        <v>14</v>
      </c>
      <c r="B113" s="33"/>
      <c r="C113" s="99"/>
      <c r="D113" s="25">
        <v>6994.3</v>
      </c>
      <c r="E113" s="25">
        <v>6971.2</v>
      </c>
      <c r="F113" s="25">
        <v>46.9</v>
      </c>
      <c r="G113" s="25"/>
      <c r="H113" s="25">
        <v>46.9</v>
      </c>
      <c r="I113" s="25"/>
      <c r="J113" s="31">
        <f t="shared" si="40"/>
        <v>7041.2</v>
      </c>
      <c r="K113" s="31">
        <f t="shared" si="41"/>
        <v>7018.0999999999995</v>
      </c>
    </row>
    <row r="114" spans="1:11" s="7" customFormat="1" ht="15" x14ac:dyDescent="0.25">
      <c r="A114" s="23" t="s">
        <v>15</v>
      </c>
      <c r="B114" s="33"/>
      <c r="C114" s="99"/>
      <c r="D114" s="25">
        <v>1518.4</v>
      </c>
      <c r="E114" s="25">
        <v>1518.4</v>
      </c>
      <c r="F114" s="25">
        <v>10.3</v>
      </c>
      <c r="G114" s="25"/>
      <c r="H114" s="25">
        <v>10.3</v>
      </c>
      <c r="I114" s="25"/>
      <c r="J114" s="31">
        <f t="shared" si="40"/>
        <v>1528.7</v>
      </c>
      <c r="K114" s="31">
        <f t="shared" si="41"/>
        <v>1528.7</v>
      </c>
    </row>
    <row r="115" spans="1:11" s="7" customFormat="1" ht="15" x14ac:dyDescent="0.25">
      <c r="A115" s="23" t="s">
        <v>16</v>
      </c>
      <c r="B115" s="33"/>
      <c r="C115" s="99"/>
      <c r="D115" s="25">
        <v>321.3</v>
      </c>
      <c r="E115" s="25">
        <v>319.5</v>
      </c>
      <c r="F115" s="25">
        <v>5.2</v>
      </c>
      <c r="G115" s="25"/>
      <c r="H115" s="25">
        <v>5.2</v>
      </c>
      <c r="I115" s="25"/>
      <c r="J115" s="31">
        <f t="shared" si="40"/>
        <v>326.5</v>
      </c>
      <c r="K115" s="31">
        <f t="shared" si="41"/>
        <v>324.7</v>
      </c>
    </row>
    <row r="116" spans="1:11" s="7" customFormat="1" ht="15" x14ac:dyDescent="0.25">
      <c r="A116" s="23" t="s">
        <v>161</v>
      </c>
      <c r="B116" s="33"/>
      <c r="C116" s="99"/>
      <c r="D116" s="25">
        <v>35</v>
      </c>
      <c r="E116" s="25">
        <v>35</v>
      </c>
      <c r="F116" s="25"/>
      <c r="G116" s="25"/>
      <c r="H116" s="25"/>
      <c r="I116" s="25"/>
      <c r="J116" s="31">
        <f t="shared" si="40"/>
        <v>35</v>
      </c>
      <c r="K116" s="31">
        <f t="shared" si="41"/>
        <v>35</v>
      </c>
    </row>
    <row r="117" spans="1:11" s="7" customFormat="1" ht="15" x14ac:dyDescent="0.25">
      <c r="A117" s="23" t="s">
        <v>17</v>
      </c>
      <c r="B117" s="33"/>
      <c r="C117" s="99"/>
      <c r="D117" s="25">
        <v>207.6</v>
      </c>
      <c r="E117" s="25">
        <v>201.5</v>
      </c>
      <c r="F117" s="25">
        <v>0.7</v>
      </c>
      <c r="G117" s="25"/>
      <c r="H117" s="25">
        <v>0.7</v>
      </c>
      <c r="I117" s="25"/>
      <c r="J117" s="31">
        <f t="shared" si="40"/>
        <v>208.29999999999998</v>
      </c>
      <c r="K117" s="31">
        <f t="shared" si="41"/>
        <v>202.2</v>
      </c>
    </row>
    <row r="118" spans="1:11" s="7" customFormat="1" ht="15" x14ac:dyDescent="0.25">
      <c r="A118" s="23" t="s">
        <v>18</v>
      </c>
      <c r="B118" s="33"/>
      <c r="C118" s="99"/>
      <c r="D118" s="25">
        <v>105.5</v>
      </c>
      <c r="E118" s="25">
        <v>100.1</v>
      </c>
      <c r="F118" s="25">
        <v>1.3</v>
      </c>
      <c r="G118" s="25"/>
      <c r="H118" s="25">
        <v>1.3</v>
      </c>
      <c r="I118" s="25"/>
      <c r="J118" s="31">
        <f t="shared" si="40"/>
        <v>106.8</v>
      </c>
      <c r="K118" s="31">
        <f t="shared" si="41"/>
        <v>101.39999999999999</v>
      </c>
    </row>
    <row r="119" spans="1:11" s="7" customFormat="1" ht="15" x14ac:dyDescent="0.25">
      <c r="A119" s="23" t="s">
        <v>19</v>
      </c>
      <c r="B119" s="33"/>
      <c r="C119" s="99"/>
      <c r="D119" s="25">
        <v>225.5</v>
      </c>
      <c r="E119" s="25">
        <v>224</v>
      </c>
      <c r="F119" s="25"/>
      <c r="G119" s="25"/>
      <c r="H119" s="25"/>
      <c r="I119" s="25"/>
      <c r="J119" s="31">
        <f t="shared" si="40"/>
        <v>225.5</v>
      </c>
      <c r="K119" s="31">
        <f t="shared" si="41"/>
        <v>224</v>
      </c>
    </row>
    <row r="120" spans="1:11" s="7" customFormat="1" ht="15" x14ac:dyDescent="0.25">
      <c r="A120" s="23" t="s">
        <v>68</v>
      </c>
      <c r="B120" s="33"/>
      <c r="C120" s="99"/>
      <c r="D120" s="25">
        <v>2.5</v>
      </c>
      <c r="E120" s="25">
        <v>2.5</v>
      </c>
      <c r="F120" s="25"/>
      <c r="G120" s="25"/>
      <c r="H120" s="25"/>
      <c r="I120" s="25"/>
      <c r="J120" s="31">
        <f t="shared" si="40"/>
        <v>2.5</v>
      </c>
      <c r="K120" s="31">
        <f t="shared" si="41"/>
        <v>2.5</v>
      </c>
    </row>
    <row r="121" spans="1:11" s="7" customFormat="1" ht="15" x14ac:dyDescent="0.25">
      <c r="A121" s="23" t="s">
        <v>21</v>
      </c>
      <c r="B121" s="33"/>
      <c r="C121" s="99"/>
      <c r="D121" s="25">
        <v>0.5</v>
      </c>
      <c r="E121" s="25"/>
      <c r="F121" s="25"/>
      <c r="G121" s="25"/>
      <c r="H121" s="25"/>
      <c r="I121" s="25"/>
      <c r="J121" s="31">
        <f t="shared" si="40"/>
        <v>0.5</v>
      </c>
      <c r="K121" s="31">
        <f t="shared" si="41"/>
        <v>0</v>
      </c>
    </row>
    <row r="122" spans="1:11" s="7" customFormat="1" ht="15" x14ac:dyDescent="0.25">
      <c r="A122" s="23" t="s">
        <v>22</v>
      </c>
      <c r="B122" s="33"/>
      <c r="C122" s="99"/>
      <c r="D122" s="25"/>
      <c r="E122" s="25"/>
      <c r="F122" s="25">
        <v>18.5</v>
      </c>
      <c r="G122" s="25">
        <v>18.5</v>
      </c>
      <c r="H122" s="25">
        <v>18.5</v>
      </c>
      <c r="I122" s="25">
        <v>18.5</v>
      </c>
      <c r="J122" s="31">
        <f t="shared" si="40"/>
        <v>18.5</v>
      </c>
      <c r="K122" s="31">
        <f t="shared" si="41"/>
        <v>18.5</v>
      </c>
    </row>
    <row r="123" spans="1:11" s="7" customFormat="1" ht="87" customHeight="1" x14ac:dyDescent="0.25">
      <c r="A123" s="85" t="s">
        <v>129</v>
      </c>
      <c r="B123" s="76">
        <v>1010</v>
      </c>
      <c r="C123" s="100" t="s">
        <v>128</v>
      </c>
      <c r="D123" s="43">
        <f>D124+D125</f>
        <v>1671</v>
      </c>
      <c r="E123" s="43">
        <f>E124+E125</f>
        <v>1573.8</v>
      </c>
      <c r="F123" s="43"/>
      <c r="G123" s="43"/>
      <c r="H123" s="43"/>
      <c r="I123" s="43"/>
      <c r="J123" s="65">
        <f t="shared" si="37"/>
        <v>1671</v>
      </c>
      <c r="K123" s="65">
        <f t="shared" si="38"/>
        <v>1573.8</v>
      </c>
    </row>
    <row r="124" spans="1:11" s="7" customFormat="1" ht="15" x14ac:dyDescent="0.25">
      <c r="A124" s="86" t="s">
        <v>17</v>
      </c>
      <c r="B124" s="33"/>
      <c r="C124" s="99"/>
      <c r="D124" s="25">
        <v>0.1</v>
      </c>
      <c r="E124" s="25">
        <v>0.1</v>
      </c>
      <c r="F124" s="25"/>
      <c r="G124" s="25"/>
      <c r="H124" s="25"/>
      <c r="I124" s="25"/>
      <c r="J124" s="31">
        <f t="shared" si="37"/>
        <v>0.1</v>
      </c>
      <c r="K124" s="31">
        <f t="shared" si="38"/>
        <v>0.1</v>
      </c>
    </row>
    <row r="125" spans="1:11" s="7" customFormat="1" ht="15" x14ac:dyDescent="0.25">
      <c r="A125" s="86" t="s">
        <v>20</v>
      </c>
      <c r="B125" s="33"/>
      <c r="C125" s="99"/>
      <c r="D125" s="25">
        <v>1670.9</v>
      </c>
      <c r="E125" s="25">
        <v>1573.7</v>
      </c>
      <c r="F125" s="25"/>
      <c r="G125" s="25"/>
      <c r="H125" s="25"/>
      <c r="I125" s="25"/>
      <c r="J125" s="31">
        <f t="shared" si="37"/>
        <v>1670.9</v>
      </c>
      <c r="K125" s="31">
        <f t="shared" si="38"/>
        <v>1573.7</v>
      </c>
    </row>
    <row r="126" spans="1:11" s="7" customFormat="1" ht="25.5" customHeight="1" x14ac:dyDescent="0.25">
      <c r="A126" s="85" t="s">
        <v>131</v>
      </c>
      <c r="B126" s="33"/>
      <c r="C126" s="100" t="s">
        <v>130</v>
      </c>
      <c r="D126" s="43">
        <f>D127+D128</f>
        <v>188.8</v>
      </c>
      <c r="E126" s="43">
        <f>E127+E128</f>
        <v>159.79999999999998</v>
      </c>
      <c r="F126" s="43"/>
      <c r="G126" s="43"/>
      <c r="H126" s="43"/>
      <c r="I126" s="43"/>
      <c r="J126" s="65">
        <f t="shared" si="37"/>
        <v>188.8</v>
      </c>
      <c r="K126" s="65">
        <f t="shared" si="38"/>
        <v>159.79999999999998</v>
      </c>
    </row>
    <row r="127" spans="1:11" s="7" customFormat="1" ht="15" x14ac:dyDescent="0.25">
      <c r="A127" s="87" t="s">
        <v>17</v>
      </c>
      <c r="B127" s="77"/>
      <c r="C127" s="104"/>
      <c r="D127" s="73">
        <f>D130</f>
        <v>0.2</v>
      </c>
      <c r="E127" s="73">
        <f>E130</f>
        <v>0.2</v>
      </c>
      <c r="F127" s="73"/>
      <c r="G127" s="73"/>
      <c r="H127" s="73"/>
      <c r="I127" s="73"/>
      <c r="J127" s="74">
        <f t="shared" si="37"/>
        <v>0.2</v>
      </c>
      <c r="K127" s="74">
        <f t="shared" si="38"/>
        <v>0.2</v>
      </c>
    </row>
    <row r="128" spans="1:11" s="7" customFormat="1" ht="15" x14ac:dyDescent="0.25">
      <c r="A128" s="87" t="s">
        <v>20</v>
      </c>
      <c r="B128" s="77"/>
      <c r="C128" s="104"/>
      <c r="D128" s="73">
        <f>D131+D133</f>
        <v>188.60000000000002</v>
      </c>
      <c r="E128" s="73">
        <f>E131+E133</f>
        <v>159.6</v>
      </c>
      <c r="F128" s="73"/>
      <c r="G128" s="73"/>
      <c r="H128" s="73"/>
      <c r="I128" s="73"/>
      <c r="J128" s="74">
        <f t="shared" si="37"/>
        <v>188.60000000000002</v>
      </c>
      <c r="K128" s="74">
        <f t="shared" si="38"/>
        <v>159.6</v>
      </c>
    </row>
    <row r="129" spans="1:11" s="7" customFormat="1" ht="62.25" customHeight="1" x14ac:dyDescent="0.25">
      <c r="A129" s="64" t="s">
        <v>132</v>
      </c>
      <c r="B129" s="66">
        <v>1010</v>
      </c>
      <c r="C129" s="89" t="s">
        <v>133</v>
      </c>
      <c r="D129" s="25">
        <f>D130+D131</f>
        <v>188</v>
      </c>
      <c r="E129" s="25">
        <f>E130+E131</f>
        <v>159.69999999999999</v>
      </c>
      <c r="F129" s="25"/>
      <c r="G129" s="25"/>
      <c r="H129" s="25"/>
      <c r="I129" s="25"/>
      <c r="J129" s="31">
        <f t="shared" si="37"/>
        <v>188</v>
      </c>
      <c r="K129" s="31">
        <f t="shared" si="38"/>
        <v>159.69999999999999</v>
      </c>
    </row>
    <row r="130" spans="1:11" s="7" customFormat="1" ht="15" x14ac:dyDescent="0.25">
      <c r="A130" s="86" t="s">
        <v>17</v>
      </c>
      <c r="B130" s="33"/>
      <c r="C130" s="99"/>
      <c r="D130" s="25">
        <v>0.2</v>
      </c>
      <c r="E130" s="25">
        <v>0.2</v>
      </c>
      <c r="F130" s="25"/>
      <c r="G130" s="25"/>
      <c r="H130" s="25"/>
      <c r="I130" s="25"/>
      <c r="J130" s="31">
        <f t="shared" si="37"/>
        <v>0.2</v>
      </c>
      <c r="K130" s="31">
        <f t="shared" si="38"/>
        <v>0.2</v>
      </c>
    </row>
    <row r="131" spans="1:11" s="7" customFormat="1" ht="15" x14ac:dyDescent="0.25">
      <c r="A131" s="86" t="s">
        <v>20</v>
      </c>
      <c r="B131" s="33"/>
      <c r="C131" s="99"/>
      <c r="D131" s="25">
        <v>187.8</v>
      </c>
      <c r="E131" s="25">
        <v>159.5</v>
      </c>
      <c r="F131" s="25"/>
      <c r="G131" s="25"/>
      <c r="H131" s="25"/>
      <c r="I131" s="25"/>
      <c r="J131" s="31">
        <f t="shared" si="37"/>
        <v>187.8</v>
      </c>
      <c r="K131" s="31">
        <f t="shared" si="38"/>
        <v>159.5</v>
      </c>
    </row>
    <row r="132" spans="1:11" s="7" customFormat="1" ht="25.5" x14ac:dyDescent="0.25">
      <c r="A132" s="69" t="s">
        <v>134</v>
      </c>
      <c r="B132" s="68">
        <v>1070</v>
      </c>
      <c r="C132" s="89" t="s">
        <v>135</v>
      </c>
      <c r="D132" s="25">
        <f>D133</f>
        <v>0.8</v>
      </c>
      <c r="E132" s="25">
        <f>E133</f>
        <v>0.1</v>
      </c>
      <c r="F132" s="25"/>
      <c r="G132" s="25"/>
      <c r="H132" s="25"/>
      <c r="I132" s="25"/>
      <c r="J132" s="31">
        <f t="shared" si="37"/>
        <v>0.8</v>
      </c>
      <c r="K132" s="31">
        <f t="shared" si="38"/>
        <v>0.1</v>
      </c>
    </row>
    <row r="133" spans="1:11" s="7" customFormat="1" ht="15" x14ac:dyDescent="0.25">
      <c r="A133" s="86" t="s">
        <v>20</v>
      </c>
      <c r="B133" s="33"/>
      <c r="C133" s="99"/>
      <c r="D133" s="25">
        <v>0.8</v>
      </c>
      <c r="E133" s="25">
        <v>0.1</v>
      </c>
      <c r="F133" s="25"/>
      <c r="G133" s="25"/>
      <c r="H133" s="25"/>
      <c r="I133" s="25"/>
      <c r="J133" s="31">
        <f t="shared" si="37"/>
        <v>0.8</v>
      </c>
      <c r="K133" s="31">
        <f t="shared" si="38"/>
        <v>0.1</v>
      </c>
    </row>
    <row r="134" spans="1:11" s="7" customFormat="1" ht="89.25" customHeight="1" x14ac:dyDescent="0.25">
      <c r="A134" s="80" t="s">
        <v>137</v>
      </c>
      <c r="B134" s="79">
        <v>1060</v>
      </c>
      <c r="C134" s="100" t="s">
        <v>136</v>
      </c>
      <c r="D134" s="43">
        <f>D135</f>
        <v>1529.1</v>
      </c>
      <c r="E134" s="43">
        <f>E135</f>
        <v>1480.1</v>
      </c>
      <c r="F134" s="43"/>
      <c r="G134" s="43"/>
      <c r="H134" s="43"/>
      <c r="I134" s="43"/>
      <c r="J134" s="65">
        <f t="shared" si="37"/>
        <v>1529.1</v>
      </c>
      <c r="K134" s="65">
        <f t="shared" si="38"/>
        <v>1480.1</v>
      </c>
    </row>
    <row r="135" spans="1:11" s="7" customFormat="1" ht="15" x14ac:dyDescent="0.25">
      <c r="A135" s="86" t="s">
        <v>20</v>
      </c>
      <c r="B135" s="33"/>
      <c r="C135" s="99"/>
      <c r="D135" s="25">
        <v>1529.1</v>
      </c>
      <c r="E135" s="25">
        <v>1480.1</v>
      </c>
      <c r="F135" s="25"/>
      <c r="G135" s="25"/>
      <c r="H135" s="25"/>
      <c r="I135" s="25"/>
      <c r="J135" s="31">
        <f t="shared" si="37"/>
        <v>1529.1</v>
      </c>
      <c r="K135" s="31">
        <f t="shared" si="38"/>
        <v>1480.1</v>
      </c>
    </row>
    <row r="136" spans="1:11" s="7" customFormat="1" ht="26.25" x14ac:dyDescent="0.25">
      <c r="A136" s="85" t="s">
        <v>139</v>
      </c>
      <c r="B136" s="33"/>
      <c r="C136" s="100" t="s">
        <v>138</v>
      </c>
      <c r="D136" s="43">
        <f>D137+D138+D139</f>
        <v>3165.6000000000004</v>
      </c>
      <c r="E136" s="43">
        <f>E137+E138+E139</f>
        <v>2997.7999999999997</v>
      </c>
      <c r="F136" s="43"/>
      <c r="G136" s="43"/>
      <c r="H136" s="43"/>
      <c r="I136" s="43"/>
      <c r="J136" s="65">
        <f t="shared" si="37"/>
        <v>3165.6000000000004</v>
      </c>
      <c r="K136" s="65">
        <f t="shared" si="38"/>
        <v>2997.7999999999997</v>
      </c>
    </row>
    <row r="137" spans="1:11" s="7" customFormat="1" ht="15" x14ac:dyDescent="0.25">
      <c r="A137" s="87" t="s">
        <v>17</v>
      </c>
      <c r="B137" s="77"/>
      <c r="C137" s="104"/>
      <c r="D137" s="73">
        <f>D141</f>
        <v>1.7</v>
      </c>
      <c r="E137" s="73">
        <f>E141</f>
        <v>1.6</v>
      </c>
      <c r="F137" s="73"/>
      <c r="G137" s="73"/>
      <c r="H137" s="73"/>
      <c r="I137" s="73"/>
      <c r="J137" s="74">
        <f t="shared" si="37"/>
        <v>1.7</v>
      </c>
      <c r="K137" s="74">
        <f t="shared" si="38"/>
        <v>1.6</v>
      </c>
    </row>
    <row r="138" spans="1:11" s="7" customFormat="1" ht="15" x14ac:dyDescent="0.25">
      <c r="A138" s="87" t="s">
        <v>90</v>
      </c>
      <c r="B138" s="77"/>
      <c r="C138" s="104"/>
      <c r="D138" s="73">
        <f>D144</f>
        <v>1275</v>
      </c>
      <c r="E138" s="73">
        <f>E144</f>
        <v>1271.0999999999999</v>
      </c>
      <c r="F138" s="73"/>
      <c r="G138" s="73"/>
      <c r="H138" s="73"/>
      <c r="I138" s="73"/>
      <c r="J138" s="74">
        <f t="shared" si="37"/>
        <v>1275</v>
      </c>
      <c r="K138" s="74">
        <f t="shared" si="38"/>
        <v>1271.0999999999999</v>
      </c>
    </row>
    <row r="139" spans="1:11" s="7" customFormat="1" ht="15" x14ac:dyDescent="0.25">
      <c r="A139" s="87" t="s">
        <v>20</v>
      </c>
      <c r="B139" s="77"/>
      <c r="C139" s="104"/>
      <c r="D139" s="73">
        <f>D142</f>
        <v>1888.9</v>
      </c>
      <c r="E139" s="73">
        <f>E142</f>
        <v>1725.1</v>
      </c>
      <c r="F139" s="73"/>
      <c r="G139" s="73"/>
      <c r="H139" s="73"/>
      <c r="I139" s="73"/>
      <c r="J139" s="74">
        <f t="shared" si="37"/>
        <v>1888.9</v>
      </c>
      <c r="K139" s="74">
        <f t="shared" si="38"/>
        <v>1725.1</v>
      </c>
    </row>
    <row r="140" spans="1:11" s="7" customFormat="1" ht="26.25" x14ac:dyDescent="0.25">
      <c r="A140" s="88" t="s">
        <v>140</v>
      </c>
      <c r="B140" s="81">
        <v>1030</v>
      </c>
      <c r="C140" s="105" t="s">
        <v>141</v>
      </c>
      <c r="D140" s="25">
        <f>D141+D142</f>
        <v>1890.6000000000001</v>
      </c>
      <c r="E140" s="25">
        <f>E141+E142</f>
        <v>1726.6999999999998</v>
      </c>
      <c r="F140" s="25"/>
      <c r="G140" s="25"/>
      <c r="H140" s="25"/>
      <c r="I140" s="25"/>
      <c r="J140" s="31">
        <f t="shared" si="37"/>
        <v>1890.6000000000001</v>
      </c>
      <c r="K140" s="31">
        <f t="shared" si="38"/>
        <v>1726.6999999999998</v>
      </c>
    </row>
    <row r="141" spans="1:11" s="7" customFormat="1" ht="15" x14ac:dyDescent="0.25">
      <c r="A141" s="86" t="s">
        <v>17</v>
      </c>
      <c r="B141" s="33"/>
      <c r="C141" s="99"/>
      <c r="D141" s="25">
        <v>1.7</v>
      </c>
      <c r="E141" s="25">
        <v>1.6</v>
      </c>
      <c r="F141" s="25"/>
      <c r="G141" s="25"/>
      <c r="H141" s="25"/>
      <c r="I141" s="25"/>
      <c r="J141" s="31">
        <f t="shared" si="37"/>
        <v>1.7</v>
      </c>
      <c r="K141" s="31">
        <f t="shared" si="38"/>
        <v>1.6</v>
      </c>
    </row>
    <row r="142" spans="1:11" s="7" customFormat="1" ht="15" x14ac:dyDescent="0.25">
      <c r="A142" s="86" t="s">
        <v>20</v>
      </c>
      <c r="B142" s="33"/>
      <c r="C142" s="99"/>
      <c r="D142" s="25">
        <v>1888.9</v>
      </c>
      <c r="E142" s="25">
        <v>1725.1</v>
      </c>
      <c r="F142" s="25"/>
      <c r="G142" s="25"/>
      <c r="H142" s="25"/>
      <c r="I142" s="25"/>
      <c r="J142" s="31">
        <f t="shared" si="37"/>
        <v>1888.9</v>
      </c>
      <c r="K142" s="31">
        <f t="shared" si="38"/>
        <v>1725.1</v>
      </c>
    </row>
    <row r="143" spans="1:11" s="7" customFormat="1" ht="51.75" customHeight="1" x14ac:dyDescent="0.25">
      <c r="A143" s="88" t="s">
        <v>142</v>
      </c>
      <c r="B143" s="81">
        <v>1030</v>
      </c>
      <c r="C143" s="105" t="s">
        <v>143</v>
      </c>
      <c r="D143" s="25">
        <f>D144</f>
        <v>1275</v>
      </c>
      <c r="E143" s="25">
        <f>E144</f>
        <v>1271.0999999999999</v>
      </c>
      <c r="F143" s="25"/>
      <c r="G143" s="25"/>
      <c r="H143" s="25"/>
      <c r="I143" s="25"/>
      <c r="J143" s="31">
        <f t="shared" si="37"/>
        <v>1275</v>
      </c>
      <c r="K143" s="31">
        <f t="shared" si="38"/>
        <v>1271.0999999999999</v>
      </c>
    </row>
    <row r="144" spans="1:11" s="7" customFormat="1" ht="15" x14ac:dyDescent="0.25">
      <c r="A144" s="86" t="s">
        <v>90</v>
      </c>
      <c r="B144" s="33"/>
      <c r="C144" s="99"/>
      <c r="D144" s="25">
        <v>1275</v>
      </c>
      <c r="E144" s="25">
        <v>1271.0999999999999</v>
      </c>
      <c r="F144" s="25"/>
      <c r="G144" s="25"/>
      <c r="H144" s="25"/>
      <c r="I144" s="25"/>
      <c r="J144" s="31">
        <f t="shared" si="37"/>
        <v>1275</v>
      </c>
      <c r="K144" s="31">
        <f t="shared" si="38"/>
        <v>1271.0999999999999</v>
      </c>
    </row>
    <row r="145" spans="1:11" s="7" customFormat="1" ht="39" x14ac:dyDescent="0.25">
      <c r="A145" s="85" t="s">
        <v>145</v>
      </c>
      <c r="B145" s="82">
        <v>1090</v>
      </c>
      <c r="C145" s="100" t="s">
        <v>144</v>
      </c>
      <c r="D145" s="43">
        <f>D146+D147</f>
        <v>75</v>
      </c>
      <c r="E145" s="43">
        <f>E146+E147</f>
        <v>75</v>
      </c>
      <c r="F145" s="43"/>
      <c r="G145" s="43"/>
      <c r="H145" s="43"/>
      <c r="I145" s="43"/>
      <c r="J145" s="65">
        <f t="shared" ref="J145:J158" si="42">D145+F145</f>
        <v>75</v>
      </c>
      <c r="K145" s="65">
        <f t="shared" ref="K145:K158" si="43">E145+H145</f>
        <v>75</v>
      </c>
    </row>
    <row r="146" spans="1:11" s="7" customFormat="1" ht="15" x14ac:dyDescent="0.25">
      <c r="A146" s="86" t="s">
        <v>16</v>
      </c>
      <c r="B146" s="33"/>
      <c r="C146" s="99"/>
      <c r="D146" s="25">
        <v>48</v>
      </c>
      <c r="E146" s="25">
        <v>48</v>
      </c>
      <c r="F146" s="25"/>
      <c r="G146" s="25"/>
      <c r="H146" s="25"/>
      <c r="I146" s="25"/>
      <c r="J146" s="31">
        <f t="shared" si="42"/>
        <v>48</v>
      </c>
      <c r="K146" s="31">
        <f t="shared" si="43"/>
        <v>48</v>
      </c>
    </row>
    <row r="147" spans="1:11" s="7" customFormat="1" ht="15" x14ac:dyDescent="0.25">
      <c r="A147" s="86" t="s">
        <v>17</v>
      </c>
      <c r="B147" s="33"/>
      <c r="C147" s="99"/>
      <c r="D147" s="25">
        <v>27</v>
      </c>
      <c r="E147" s="25">
        <v>27</v>
      </c>
      <c r="F147" s="25"/>
      <c r="G147" s="25"/>
      <c r="H147" s="25"/>
      <c r="I147" s="25"/>
      <c r="J147" s="31">
        <f t="shared" si="42"/>
        <v>27</v>
      </c>
      <c r="K147" s="31">
        <f t="shared" si="43"/>
        <v>27</v>
      </c>
    </row>
    <row r="148" spans="1:11" s="7" customFormat="1" ht="26.25" x14ac:dyDescent="0.25">
      <c r="A148" s="85" t="s">
        <v>146</v>
      </c>
      <c r="B148" s="82">
        <v>1050</v>
      </c>
      <c r="C148" s="100" t="s">
        <v>147</v>
      </c>
      <c r="D148" s="43">
        <f>D149+D150</f>
        <v>330</v>
      </c>
      <c r="E148" s="43">
        <f>E149+E150</f>
        <v>328.5</v>
      </c>
      <c r="F148" s="43"/>
      <c r="G148" s="43"/>
      <c r="H148" s="43"/>
      <c r="I148" s="43"/>
      <c r="J148" s="65">
        <f t="shared" si="42"/>
        <v>330</v>
      </c>
      <c r="K148" s="65">
        <f t="shared" si="43"/>
        <v>328.5</v>
      </c>
    </row>
    <row r="149" spans="1:11" s="7" customFormat="1" ht="15" x14ac:dyDescent="0.25">
      <c r="A149" s="86" t="s">
        <v>14</v>
      </c>
      <c r="B149" s="33"/>
      <c r="C149" s="99"/>
      <c r="D149" s="25">
        <v>270.5</v>
      </c>
      <c r="E149" s="25">
        <v>269.39999999999998</v>
      </c>
      <c r="F149" s="25"/>
      <c r="G149" s="25"/>
      <c r="H149" s="25"/>
      <c r="I149" s="25"/>
      <c r="J149" s="31">
        <f t="shared" si="42"/>
        <v>270.5</v>
      </c>
      <c r="K149" s="31">
        <f t="shared" si="43"/>
        <v>269.39999999999998</v>
      </c>
    </row>
    <row r="150" spans="1:11" s="7" customFormat="1" ht="15" x14ac:dyDescent="0.25">
      <c r="A150" s="86" t="s">
        <v>15</v>
      </c>
      <c r="B150" s="33"/>
      <c r="C150" s="99"/>
      <c r="D150" s="25">
        <v>59.5</v>
      </c>
      <c r="E150" s="25">
        <v>59.1</v>
      </c>
      <c r="F150" s="25"/>
      <c r="G150" s="25"/>
      <c r="H150" s="25"/>
      <c r="I150" s="25"/>
      <c r="J150" s="31">
        <f t="shared" si="42"/>
        <v>59.5</v>
      </c>
      <c r="K150" s="31">
        <f t="shared" si="43"/>
        <v>59.1</v>
      </c>
    </row>
    <row r="151" spans="1:11" s="7" customFormat="1" ht="53.25" customHeight="1" x14ac:dyDescent="0.25">
      <c r="A151" s="85" t="s">
        <v>149</v>
      </c>
      <c r="B151" s="44"/>
      <c r="C151" s="100" t="s">
        <v>148</v>
      </c>
      <c r="D151" s="43"/>
      <c r="E151" s="43"/>
      <c r="F151" s="43">
        <f>F152</f>
        <v>18010.400000000001</v>
      </c>
      <c r="G151" s="43"/>
      <c r="H151" s="43">
        <f>H152</f>
        <v>17851.8</v>
      </c>
      <c r="I151" s="43"/>
      <c r="J151" s="65">
        <f t="shared" si="42"/>
        <v>18010.400000000001</v>
      </c>
      <c r="K151" s="65">
        <f t="shared" si="43"/>
        <v>17851.8</v>
      </c>
    </row>
    <row r="152" spans="1:11" s="7" customFormat="1" ht="15" x14ac:dyDescent="0.25">
      <c r="A152" s="87" t="s">
        <v>85</v>
      </c>
      <c r="B152" s="77"/>
      <c r="C152" s="104"/>
      <c r="D152" s="73"/>
      <c r="E152" s="73"/>
      <c r="F152" s="73">
        <f>F154+F156+F158</f>
        <v>18010.400000000001</v>
      </c>
      <c r="G152" s="73"/>
      <c r="H152" s="73">
        <f>H154+H156+H158</f>
        <v>17851.8</v>
      </c>
      <c r="I152" s="73"/>
      <c r="J152" s="74">
        <f t="shared" si="42"/>
        <v>18010.400000000001</v>
      </c>
      <c r="K152" s="74">
        <f t="shared" si="43"/>
        <v>17851.8</v>
      </c>
    </row>
    <row r="153" spans="1:11" s="7" customFormat="1" ht="228" customHeight="1" x14ac:dyDescent="0.25">
      <c r="A153" s="64" t="s">
        <v>150</v>
      </c>
      <c r="B153" s="66">
        <v>1060</v>
      </c>
      <c r="C153" s="105" t="s">
        <v>151</v>
      </c>
      <c r="D153" s="25"/>
      <c r="E153" s="25"/>
      <c r="F153" s="25">
        <f>F154</f>
        <v>10929.5</v>
      </c>
      <c r="G153" s="25"/>
      <c r="H153" s="25">
        <f>H154</f>
        <v>10770.9</v>
      </c>
      <c r="I153" s="25"/>
      <c r="J153" s="31">
        <f t="shared" si="42"/>
        <v>10929.5</v>
      </c>
      <c r="K153" s="31">
        <f t="shared" si="43"/>
        <v>10770.9</v>
      </c>
    </row>
    <row r="154" spans="1:11" s="7" customFormat="1" ht="15" x14ac:dyDescent="0.25">
      <c r="A154" s="86" t="s">
        <v>85</v>
      </c>
      <c r="B154" s="33"/>
      <c r="C154" s="99"/>
      <c r="D154" s="25"/>
      <c r="E154" s="25"/>
      <c r="F154" s="25">
        <v>10929.5</v>
      </c>
      <c r="G154" s="25"/>
      <c r="H154" s="25">
        <v>10770.9</v>
      </c>
      <c r="I154" s="25"/>
      <c r="J154" s="31">
        <f t="shared" si="42"/>
        <v>10929.5</v>
      </c>
      <c r="K154" s="31">
        <f t="shared" si="43"/>
        <v>10770.9</v>
      </c>
    </row>
    <row r="155" spans="1:11" s="7" customFormat="1" ht="217.5" customHeight="1" x14ac:dyDescent="0.25">
      <c r="A155" s="64" t="s">
        <v>152</v>
      </c>
      <c r="B155" s="66" t="s">
        <v>153</v>
      </c>
      <c r="C155" s="110" t="s">
        <v>154</v>
      </c>
      <c r="D155" s="25"/>
      <c r="E155" s="25"/>
      <c r="F155" s="25">
        <f>F156</f>
        <v>2699.1</v>
      </c>
      <c r="G155" s="25"/>
      <c r="H155" s="25">
        <f>H156</f>
        <v>2699.1</v>
      </c>
      <c r="I155" s="25"/>
      <c r="J155" s="31">
        <f t="shared" si="42"/>
        <v>2699.1</v>
      </c>
      <c r="K155" s="31">
        <f>E155+H155</f>
        <v>2699.1</v>
      </c>
    </row>
    <row r="156" spans="1:11" s="7" customFormat="1" ht="15" x14ac:dyDescent="0.25">
      <c r="A156" s="86" t="s">
        <v>85</v>
      </c>
      <c r="B156" s="33"/>
      <c r="C156" s="99"/>
      <c r="D156" s="25"/>
      <c r="E156" s="25"/>
      <c r="F156" s="25">
        <v>2699.1</v>
      </c>
      <c r="G156" s="25"/>
      <c r="H156" s="25">
        <v>2699.1</v>
      </c>
      <c r="I156" s="25"/>
      <c r="J156" s="31">
        <f t="shared" si="42"/>
        <v>2699.1</v>
      </c>
      <c r="K156" s="31">
        <f t="shared" si="43"/>
        <v>2699.1</v>
      </c>
    </row>
    <row r="157" spans="1:11" s="7" customFormat="1" ht="203.25" customHeight="1" x14ac:dyDescent="0.25">
      <c r="A157" s="64" t="s">
        <v>155</v>
      </c>
      <c r="B157" s="66">
        <v>1060</v>
      </c>
      <c r="C157" s="110" t="s">
        <v>156</v>
      </c>
      <c r="D157" s="25"/>
      <c r="E157" s="25"/>
      <c r="F157" s="25">
        <f>F158</f>
        <v>4381.8</v>
      </c>
      <c r="G157" s="25"/>
      <c r="H157" s="25">
        <f>H158</f>
        <v>4381.8</v>
      </c>
      <c r="I157" s="25"/>
      <c r="J157" s="31">
        <f t="shared" si="42"/>
        <v>4381.8</v>
      </c>
      <c r="K157" s="31">
        <f>E157+H157</f>
        <v>4381.8</v>
      </c>
    </row>
    <row r="158" spans="1:11" s="7" customFormat="1" ht="15" x14ac:dyDescent="0.25">
      <c r="A158" s="86" t="s">
        <v>85</v>
      </c>
      <c r="B158" s="33"/>
      <c r="C158" s="99"/>
      <c r="D158" s="25"/>
      <c r="E158" s="25"/>
      <c r="F158" s="25">
        <v>4381.8</v>
      </c>
      <c r="G158" s="25"/>
      <c r="H158" s="25">
        <v>4381.8</v>
      </c>
      <c r="I158" s="25"/>
      <c r="J158" s="31">
        <f t="shared" si="42"/>
        <v>4381.8</v>
      </c>
      <c r="K158" s="31">
        <f t="shared" si="43"/>
        <v>4381.8</v>
      </c>
    </row>
    <row r="159" spans="1:11" s="7" customFormat="1" ht="193.5" customHeight="1" x14ac:dyDescent="0.25">
      <c r="A159" s="80" t="s">
        <v>158</v>
      </c>
      <c r="B159" s="79">
        <v>1040</v>
      </c>
      <c r="C159" s="107" t="s">
        <v>157</v>
      </c>
      <c r="D159" s="43">
        <f>D160</f>
        <v>2195.8000000000002</v>
      </c>
      <c r="E159" s="43">
        <f>E160</f>
        <v>2112.8000000000002</v>
      </c>
      <c r="F159" s="43"/>
      <c r="G159" s="43"/>
      <c r="H159" s="43"/>
      <c r="I159" s="43"/>
      <c r="J159" s="65">
        <f>D159+F159</f>
        <v>2195.8000000000002</v>
      </c>
      <c r="K159" s="65">
        <f>E159+H159</f>
        <v>2112.8000000000002</v>
      </c>
    </row>
    <row r="160" spans="1:11" s="7" customFormat="1" ht="15.75" customHeight="1" x14ac:dyDescent="0.25">
      <c r="A160" s="86" t="s">
        <v>20</v>
      </c>
      <c r="B160" s="33"/>
      <c r="C160" s="99"/>
      <c r="D160" s="25">
        <v>2195.8000000000002</v>
      </c>
      <c r="E160" s="25">
        <v>2112.8000000000002</v>
      </c>
      <c r="F160" s="25"/>
      <c r="G160" s="25"/>
      <c r="H160" s="25"/>
      <c r="I160" s="25"/>
      <c r="J160" s="31">
        <f t="shared" si="37"/>
        <v>2195.8000000000002</v>
      </c>
      <c r="K160" s="31">
        <f t="shared" si="38"/>
        <v>2112.8000000000002</v>
      </c>
    </row>
    <row r="161" spans="1:11" s="7" customFormat="1" ht="15" x14ac:dyDescent="0.25">
      <c r="A161" s="85" t="s">
        <v>160</v>
      </c>
      <c r="B161" s="33"/>
      <c r="C161" s="100" t="s">
        <v>159</v>
      </c>
      <c r="D161" s="43">
        <f>D162+D163+D164+D165+D166+D167+D168+D169+D170+D171+D172+D173+D174+D175+D176</f>
        <v>41310.800000000003</v>
      </c>
      <c r="E161" s="43">
        <f t="shared" ref="E161:I161" si="44">E162+E163+E164+E165+E166+E167+E168+E169+E170+E171+E172+E173+E174+E175+E176</f>
        <v>40394.000000000007</v>
      </c>
      <c r="F161" s="43">
        <f t="shared" si="44"/>
        <v>380.4</v>
      </c>
      <c r="G161" s="43">
        <f t="shared" si="44"/>
        <v>380.4</v>
      </c>
      <c r="H161" s="43">
        <f t="shared" si="44"/>
        <v>362.3</v>
      </c>
      <c r="I161" s="43">
        <f t="shared" si="44"/>
        <v>362.3</v>
      </c>
      <c r="J161" s="65">
        <f t="shared" si="37"/>
        <v>41691.200000000004</v>
      </c>
      <c r="K161" s="65">
        <f t="shared" si="38"/>
        <v>40756.30000000001</v>
      </c>
    </row>
    <row r="162" spans="1:11" s="7" customFormat="1" ht="15" x14ac:dyDescent="0.25">
      <c r="A162" s="87" t="s">
        <v>14</v>
      </c>
      <c r="B162" s="77"/>
      <c r="C162" s="104"/>
      <c r="D162" s="73">
        <f>D178</f>
        <v>2585.6</v>
      </c>
      <c r="E162" s="73">
        <f>E178</f>
        <v>2583.1</v>
      </c>
      <c r="F162" s="73"/>
      <c r="G162" s="73"/>
      <c r="H162" s="73"/>
      <c r="I162" s="73"/>
      <c r="J162" s="74">
        <f t="shared" ref="J162:J198" si="45">D162+F162</f>
        <v>2585.6</v>
      </c>
      <c r="K162" s="74">
        <f t="shared" ref="K162:K198" si="46">E162+H162</f>
        <v>2583.1</v>
      </c>
    </row>
    <row r="163" spans="1:11" s="7" customFormat="1" ht="15" x14ac:dyDescent="0.25">
      <c r="A163" s="87" t="s">
        <v>15</v>
      </c>
      <c r="B163" s="77"/>
      <c r="C163" s="104"/>
      <c r="D163" s="73">
        <f>D179</f>
        <v>576.1</v>
      </c>
      <c r="E163" s="73">
        <f>E179</f>
        <v>574.9</v>
      </c>
      <c r="F163" s="73"/>
      <c r="G163" s="73"/>
      <c r="H163" s="73"/>
      <c r="I163" s="73"/>
      <c r="J163" s="74">
        <f t="shared" si="45"/>
        <v>576.1</v>
      </c>
      <c r="K163" s="74">
        <f t="shared" si="46"/>
        <v>574.9</v>
      </c>
    </row>
    <row r="164" spans="1:11" s="7" customFormat="1" ht="15" x14ac:dyDescent="0.25">
      <c r="A164" s="87" t="s">
        <v>16</v>
      </c>
      <c r="B164" s="77"/>
      <c r="C164" s="104"/>
      <c r="D164" s="73">
        <f>D180+D191</f>
        <v>186.5</v>
      </c>
      <c r="E164" s="73">
        <f>E180+E191</f>
        <v>174</v>
      </c>
      <c r="F164" s="73"/>
      <c r="G164" s="73"/>
      <c r="H164" s="73"/>
      <c r="I164" s="73"/>
      <c r="J164" s="74">
        <f t="shared" si="45"/>
        <v>186.5</v>
      </c>
      <c r="K164" s="74">
        <f t="shared" si="46"/>
        <v>174</v>
      </c>
    </row>
    <row r="165" spans="1:11" s="7" customFormat="1" ht="15" x14ac:dyDescent="0.25">
      <c r="A165" s="87" t="s">
        <v>161</v>
      </c>
      <c r="B165" s="77"/>
      <c r="C165" s="104"/>
      <c r="D165" s="73">
        <f>D181</f>
        <v>16</v>
      </c>
      <c r="E165" s="73">
        <f>E181</f>
        <v>15.7</v>
      </c>
      <c r="F165" s="73"/>
      <c r="G165" s="73"/>
      <c r="H165" s="73"/>
      <c r="I165" s="73"/>
      <c r="J165" s="74">
        <f t="shared" si="45"/>
        <v>16</v>
      </c>
      <c r="K165" s="74">
        <f t="shared" si="46"/>
        <v>15.7</v>
      </c>
    </row>
    <row r="166" spans="1:11" s="7" customFormat="1" ht="15" x14ac:dyDescent="0.25">
      <c r="A166" s="87" t="s">
        <v>162</v>
      </c>
      <c r="B166" s="77"/>
      <c r="C166" s="104"/>
      <c r="D166" s="73">
        <f>D182</f>
        <v>63.7</v>
      </c>
      <c r="E166" s="73">
        <f>E182</f>
        <v>36.4</v>
      </c>
      <c r="F166" s="73"/>
      <c r="G166" s="73"/>
      <c r="H166" s="73"/>
      <c r="I166" s="73"/>
      <c r="J166" s="74">
        <f t="shared" si="45"/>
        <v>63.7</v>
      </c>
      <c r="K166" s="74">
        <f t="shared" si="46"/>
        <v>36.4</v>
      </c>
    </row>
    <row r="167" spans="1:11" s="7" customFormat="1" ht="15" x14ac:dyDescent="0.25">
      <c r="A167" s="87" t="s">
        <v>17</v>
      </c>
      <c r="B167" s="77"/>
      <c r="C167" s="104"/>
      <c r="D167" s="73">
        <f>D183+D192</f>
        <v>232.5</v>
      </c>
      <c r="E167" s="73">
        <f>E183+E192</f>
        <v>162.9</v>
      </c>
      <c r="F167" s="73"/>
      <c r="G167" s="73"/>
      <c r="H167" s="73"/>
      <c r="I167" s="73"/>
      <c r="J167" s="74">
        <f t="shared" si="45"/>
        <v>232.5</v>
      </c>
      <c r="K167" s="74">
        <f t="shared" si="46"/>
        <v>162.9</v>
      </c>
    </row>
    <row r="168" spans="1:11" s="7" customFormat="1" ht="15" x14ac:dyDescent="0.25">
      <c r="A168" s="87" t="s">
        <v>18</v>
      </c>
      <c r="B168" s="77"/>
      <c r="C168" s="104"/>
      <c r="D168" s="73">
        <f t="shared" ref="D168:E170" si="47">D184</f>
        <v>22.1</v>
      </c>
      <c r="E168" s="73">
        <f t="shared" si="47"/>
        <v>13.7</v>
      </c>
      <c r="F168" s="73"/>
      <c r="G168" s="73"/>
      <c r="H168" s="73"/>
      <c r="I168" s="73"/>
      <c r="J168" s="74">
        <f t="shared" si="45"/>
        <v>22.1</v>
      </c>
      <c r="K168" s="74">
        <f t="shared" si="46"/>
        <v>13.7</v>
      </c>
    </row>
    <row r="169" spans="1:11" s="7" customFormat="1" ht="15" x14ac:dyDescent="0.25">
      <c r="A169" s="87" t="s">
        <v>19</v>
      </c>
      <c r="B169" s="77"/>
      <c r="C169" s="104"/>
      <c r="D169" s="73">
        <f t="shared" si="47"/>
        <v>518.5</v>
      </c>
      <c r="E169" s="73">
        <f t="shared" si="47"/>
        <v>356.2</v>
      </c>
      <c r="F169" s="73"/>
      <c r="G169" s="73"/>
      <c r="H169" s="73"/>
      <c r="I169" s="73"/>
      <c r="J169" s="74">
        <f t="shared" si="45"/>
        <v>518.5</v>
      </c>
      <c r="K169" s="74">
        <f t="shared" si="46"/>
        <v>356.2</v>
      </c>
    </row>
    <row r="170" spans="1:11" s="7" customFormat="1" ht="15" x14ac:dyDescent="0.25">
      <c r="A170" s="87" t="s">
        <v>68</v>
      </c>
      <c r="B170" s="77"/>
      <c r="C170" s="104"/>
      <c r="D170" s="73">
        <f t="shared" si="47"/>
        <v>4.2</v>
      </c>
      <c r="E170" s="73">
        <f t="shared" si="47"/>
        <v>2.9</v>
      </c>
      <c r="F170" s="73"/>
      <c r="G170" s="73"/>
      <c r="H170" s="73"/>
      <c r="I170" s="73"/>
      <c r="J170" s="74">
        <f t="shared" si="45"/>
        <v>4.2</v>
      </c>
      <c r="K170" s="74">
        <f t="shared" si="46"/>
        <v>2.9</v>
      </c>
    </row>
    <row r="171" spans="1:11" s="7" customFormat="1" ht="15" x14ac:dyDescent="0.25">
      <c r="A171" s="87" t="s">
        <v>90</v>
      </c>
      <c r="B171" s="77"/>
      <c r="C171" s="104"/>
      <c r="D171" s="73">
        <f>D193</f>
        <v>16.100000000000001</v>
      </c>
      <c r="E171" s="73">
        <f>E193</f>
        <v>14.1</v>
      </c>
      <c r="F171" s="73"/>
      <c r="G171" s="73"/>
      <c r="H171" s="73"/>
      <c r="I171" s="73"/>
      <c r="J171" s="74">
        <f t="shared" ref="J171:J172" si="48">D171+F171</f>
        <v>16.100000000000001</v>
      </c>
      <c r="K171" s="74">
        <f t="shared" ref="K171:K172" si="49">E171+H171</f>
        <v>14.1</v>
      </c>
    </row>
    <row r="172" spans="1:11" s="7" customFormat="1" ht="15" x14ac:dyDescent="0.25">
      <c r="A172" s="87" t="s">
        <v>20</v>
      </c>
      <c r="B172" s="77"/>
      <c r="C172" s="104"/>
      <c r="D172" s="73">
        <f>D194</f>
        <v>37083.5</v>
      </c>
      <c r="E172" s="73">
        <f>E194</f>
        <v>36456.300000000003</v>
      </c>
      <c r="F172" s="73"/>
      <c r="G172" s="73"/>
      <c r="H172" s="73"/>
      <c r="I172" s="73"/>
      <c r="J172" s="74">
        <f t="shared" si="48"/>
        <v>37083.5</v>
      </c>
      <c r="K172" s="74">
        <f t="shared" si="49"/>
        <v>36456.300000000003</v>
      </c>
    </row>
    <row r="173" spans="1:11" s="7" customFormat="1" ht="15" x14ac:dyDescent="0.25">
      <c r="A173" s="87" t="s">
        <v>21</v>
      </c>
      <c r="B173" s="77"/>
      <c r="C173" s="104"/>
      <c r="D173" s="73">
        <f>D187</f>
        <v>6</v>
      </c>
      <c r="E173" s="73">
        <f>E187</f>
        <v>3.8</v>
      </c>
      <c r="F173" s="73"/>
      <c r="G173" s="73"/>
      <c r="H173" s="73"/>
      <c r="I173" s="73"/>
      <c r="J173" s="74"/>
      <c r="K173" s="74"/>
    </row>
    <row r="174" spans="1:11" s="7" customFormat="1" ht="15" x14ac:dyDescent="0.25">
      <c r="A174" s="87" t="s">
        <v>22</v>
      </c>
      <c r="B174" s="77"/>
      <c r="C174" s="104"/>
      <c r="D174" s="73"/>
      <c r="E174" s="73"/>
      <c r="F174" s="73">
        <f>F188</f>
        <v>212</v>
      </c>
      <c r="G174" s="73">
        <f t="shared" ref="G174:I174" si="50">G188</f>
        <v>212</v>
      </c>
      <c r="H174" s="73">
        <f t="shared" si="50"/>
        <v>207.8</v>
      </c>
      <c r="I174" s="73">
        <f t="shared" si="50"/>
        <v>207.8</v>
      </c>
      <c r="J174" s="74">
        <f t="shared" si="45"/>
        <v>212</v>
      </c>
      <c r="K174" s="74">
        <f t="shared" si="46"/>
        <v>207.8</v>
      </c>
    </row>
    <row r="175" spans="1:11" s="7" customFormat="1" ht="15" x14ac:dyDescent="0.25">
      <c r="A175" s="87" t="s">
        <v>69</v>
      </c>
      <c r="B175" s="77"/>
      <c r="C175" s="104"/>
      <c r="D175" s="73"/>
      <c r="E175" s="73"/>
      <c r="F175" s="73">
        <f>F189</f>
        <v>93.4</v>
      </c>
      <c r="G175" s="73">
        <f t="shared" ref="G175:I175" si="51">G189</f>
        <v>93.4</v>
      </c>
      <c r="H175" s="73">
        <f t="shared" si="51"/>
        <v>87.7</v>
      </c>
      <c r="I175" s="73">
        <f t="shared" si="51"/>
        <v>87.7</v>
      </c>
      <c r="J175" s="74">
        <f t="shared" si="45"/>
        <v>93.4</v>
      </c>
      <c r="K175" s="74">
        <f t="shared" si="46"/>
        <v>87.7</v>
      </c>
    </row>
    <row r="176" spans="1:11" s="7" customFormat="1" ht="15" x14ac:dyDescent="0.25">
      <c r="A176" s="87" t="s">
        <v>85</v>
      </c>
      <c r="B176" s="77"/>
      <c r="C176" s="104"/>
      <c r="D176" s="73"/>
      <c r="E176" s="73"/>
      <c r="F176" s="73">
        <f>F195</f>
        <v>75</v>
      </c>
      <c r="G176" s="73">
        <f t="shared" ref="G176:I176" si="52">G195</f>
        <v>75</v>
      </c>
      <c r="H176" s="73">
        <f t="shared" si="52"/>
        <v>66.8</v>
      </c>
      <c r="I176" s="73">
        <f t="shared" si="52"/>
        <v>66.8</v>
      </c>
      <c r="J176" s="74">
        <f t="shared" ref="J176" si="53">D176+F176</f>
        <v>75</v>
      </c>
      <c r="K176" s="74">
        <f t="shared" ref="K176" si="54">E176+H176</f>
        <v>66.8</v>
      </c>
    </row>
    <row r="177" spans="1:11" s="7" customFormat="1" ht="38.25" customHeight="1" x14ac:dyDescent="0.25">
      <c r="A177" s="62" t="s">
        <v>163</v>
      </c>
      <c r="B177" s="61">
        <v>1090</v>
      </c>
      <c r="C177" s="111" t="s">
        <v>164</v>
      </c>
      <c r="D177" s="25">
        <f>D178+D179+D180+D181+D182+D183+D184+D185+D186+D187+D188+D189</f>
        <v>4143.8999999999987</v>
      </c>
      <c r="E177" s="25">
        <f t="shared" ref="E177:I177" si="55">E178+E179+E180+E181+E182+E183+E184+E185+E186+E187+E188+E189</f>
        <v>3867.8</v>
      </c>
      <c r="F177" s="25">
        <f t="shared" si="55"/>
        <v>305.39999999999998</v>
      </c>
      <c r="G177" s="25">
        <f t="shared" si="55"/>
        <v>305.39999999999998</v>
      </c>
      <c r="H177" s="25">
        <f t="shared" si="55"/>
        <v>295.5</v>
      </c>
      <c r="I177" s="25">
        <f t="shared" si="55"/>
        <v>295.5</v>
      </c>
      <c r="J177" s="31">
        <f t="shared" si="45"/>
        <v>4449.2999999999984</v>
      </c>
      <c r="K177" s="31">
        <f t="shared" si="46"/>
        <v>4163.3</v>
      </c>
    </row>
    <row r="178" spans="1:11" s="7" customFormat="1" ht="15" x14ac:dyDescent="0.25">
      <c r="A178" s="86" t="s">
        <v>14</v>
      </c>
      <c r="B178" s="61"/>
      <c r="C178" s="111"/>
      <c r="D178" s="25">
        <v>2585.6</v>
      </c>
      <c r="E178" s="25">
        <v>2583.1</v>
      </c>
      <c r="F178" s="25"/>
      <c r="G178" s="25"/>
      <c r="H178" s="25"/>
      <c r="I178" s="25"/>
      <c r="J178" s="31">
        <f t="shared" ref="J178:J196" si="56">D178+F178</f>
        <v>2585.6</v>
      </c>
      <c r="K178" s="31">
        <f t="shared" ref="K178:K196" si="57">E178+H178</f>
        <v>2583.1</v>
      </c>
    </row>
    <row r="179" spans="1:11" s="7" customFormat="1" ht="15" x14ac:dyDescent="0.25">
      <c r="A179" s="86" t="s">
        <v>15</v>
      </c>
      <c r="B179" s="61"/>
      <c r="C179" s="111"/>
      <c r="D179" s="25">
        <v>576.1</v>
      </c>
      <c r="E179" s="25">
        <v>574.9</v>
      </c>
      <c r="F179" s="25"/>
      <c r="G179" s="25"/>
      <c r="H179" s="25"/>
      <c r="I179" s="25"/>
      <c r="J179" s="31">
        <f t="shared" si="56"/>
        <v>576.1</v>
      </c>
      <c r="K179" s="31">
        <f t="shared" si="57"/>
        <v>574.9</v>
      </c>
    </row>
    <row r="180" spans="1:11" s="7" customFormat="1" ht="15" x14ac:dyDescent="0.25">
      <c r="A180" s="86" t="s">
        <v>16</v>
      </c>
      <c r="B180" s="61"/>
      <c r="C180" s="111"/>
      <c r="D180" s="25">
        <v>150.1</v>
      </c>
      <c r="E180" s="25">
        <v>148.80000000000001</v>
      </c>
      <c r="F180" s="25"/>
      <c r="G180" s="25"/>
      <c r="H180" s="25"/>
      <c r="I180" s="25"/>
      <c r="J180" s="31">
        <f t="shared" si="56"/>
        <v>150.1</v>
      </c>
      <c r="K180" s="31">
        <f t="shared" si="57"/>
        <v>148.80000000000001</v>
      </c>
    </row>
    <row r="181" spans="1:11" s="7" customFormat="1" ht="15" x14ac:dyDescent="0.25">
      <c r="A181" s="86" t="s">
        <v>161</v>
      </c>
      <c r="B181" s="61"/>
      <c r="C181" s="111"/>
      <c r="D181" s="25">
        <v>16</v>
      </c>
      <c r="E181" s="25">
        <v>15.7</v>
      </c>
      <c r="F181" s="25"/>
      <c r="G181" s="25"/>
      <c r="H181" s="25"/>
      <c r="I181" s="25"/>
      <c r="J181" s="31">
        <f t="shared" si="56"/>
        <v>16</v>
      </c>
      <c r="K181" s="31">
        <f t="shared" si="57"/>
        <v>15.7</v>
      </c>
    </row>
    <row r="182" spans="1:11" s="7" customFormat="1" ht="15" x14ac:dyDescent="0.25">
      <c r="A182" s="86" t="s">
        <v>162</v>
      </c>
      <c r="B182" s="61"/>
      <c r="C182" s="111"/>
      <c r="D182" s="25">
        <v>63.7</v>
      </c>
      <c r="E182" s="25">
        <v>36.4</v>
      </c>
      <c r="F182" s="25"/>
      <c r="G182" s="25"/>
      <c r="H182" s="25"/>
      <c r="I182" s="25"/>
      <c r="J182" s="31">
        <f t="shared" si="56"/>
        <v>63.7</v>
      </c>
      <c r="K182" s="31">
        <f t="shared" si="57"/>
        <v>36.4</v>
      </c>
    </row>
    <row r="183" spans="1:11" s="7" customFormat="1" ht="15" x14ac:dyDescent="0.25">
      <c r="A183" s="86" t="s">
        <v>17</v>
      </c>
      <c r="B183" s="61"/>
      <c r="C183" s="111"/>
      <c r="D183" s="25">
        <v>201.6</v>
      </c>
      <c r="E183" s="25">
        <v>132.30000000000001</v>
      </c>
      <c r="F183" s="25"/>
      <c r="G183" s="25"/>
      <c r="H183" s="25"/>
      <c r="I183" s="25"/>
      <c r="J183" s="31">
        <f t="shared" si="56"/>
        <v>201.6</v>
      </c>
      <c r="K183" s="31">
        <f t="shared" si="57"/>
        <v>132.30000000000001</v>
      </c>
    </row>
    <row r="184" spans="1:11" s="7" customFormat="1" ht="15" x14ac:dyDescent="0.25">
      <c r="A184" s="86" t="s">
        <v>18</v>
      </c>
      <c r="B184" s="61"/>
      <c r="C184" s="111"/>
      <c r="D184" s="25">
        <v>22.1</v>
      </c>
      <c r="E184" s="25">
        <v>13.7</v>
      </c>
      <c r="F184" s="25"/>
      <c r="G184" s="25"/>
      <c r="H184" s="25"/>
      <c r="I184" s="25"/>
      <c r="J184" s="31">
        <f t="shared" si="56"/>
        <v>22.1</v>
      </c>
      <c r="K184" s="31">
        <f t="shared" si="57"/>
        <v>13.7</v>
      </c>
    </row>
    <row r="185" spans="1:11" s="7" customFormat="1" ht="15" x14ac:dyDescent="0.25">
      <c r="A185" s="86" t="s">
        <v>19</v>
      </c>
      <c r="B185" s="61"/>
      <c r="C185" s="111"/>
      <c r="D185" s="25">
        <v>518.5</v>
      </c>
      <c r="E185" s="25">
        <v>356.2</v>
      </c>
      <c r="F185" s="25"/>
      <c r="G185" s="25"/>
      <c r="H185" s="25"/>
      <c r="I185" s="25"/>
      <c r="J185" s="31">
        <f t="shared" si="56"/>
        <v>518.5</v>
      </c>
      <c r="K185" s="31">
        <f t="shared" si="57"/>
        <v>356.2</v>
      </c>
    </row>
    <row r="186" spans="1:11" s="7" customFormat="1" ht="15" x14ac:dyDescent="0.25">
      <c r="A186" s="86" t="s">
        <v>68</v>
      </c>
      <c r="B186" s="61"/>
      <c r="C186" s="111"/>
      <c r="D186" s="25">
        <v>4.2</v>
      </c>
      <c r="E186" s="25">
        <v>2.9</v>
      </c>
      <c r="F186" s="25"/>
      <c r="G186" s="25"/>
      <c r="H186" s="25"/>
      <c r="I186" s="25"/>
      <c r="J186" s="31">
        <f t="shared" si="56"/>
        <v>4.2</v>
      </c>
      <c r="K186" s="31">
        <f t="shared" si="57"/>
        <v>2.9</v>
      </c>
    </row>
    <row r="187" spans="1:11" s="7" customFormat="1" ht="15" x14ac:dyDescent="0.25">
      <c r="A187" s="86" t="s">
        <v>21</v>
      </c>
      <c r="B187" s="61"/>
      <c r="C187" s="111"/>
      <c r="D187" s="25">
        <v>6</v>
      </c>
      <c r="E187" s="25">
        <v>3.8</v>
      </c>
      <c r="F187" s="25"/>
      <c r="G187" s="25"/>
      <c r="H187" s="25"/>
      <c r="I187" s="25"/>
      <c r="J187" s="31">
        <f t="shared" si="56"/>
        <v>6</v>
      </c>
      <c r="K187" s="31">
        <f t="shared" si="57"/>
        <v>3.8</v>
      </c>
    </row>
    <row r="188" spans="1:11" s="7" customFormat="1" ht="15" x14ac:dyDescent="0.25">
      <c r="A188" s="86" t="s">
        <v>22</v>
      </c>
      <c r="B188" s="61"/>
      <c r="C188" s="111"/>
      <c r="D188" s="25"/>
      <c r="E188" s="25"/>
      <c r="F188" s="25">
        <v>212</v>
      </c>
      <c r="G188" s="25">
        <v>212</v>
      </c>
      <c r="H188" s="25">
        <v>207.8</v>
      </c>
      <c r="I188" s="25">
        <v>207.8</v>
      </c>
      <c r="J188" s="31">
        <f t="shared" si="56"/>
        <v>212</v>
      </c>
      <c r="K188" s="31">
        <f t="shared" si="57"/>
        <v>207.8</v>
      </c>
    </row>
    <row r="189" spans="1:11" s="7" customFormat="1" ht="15" x14ac:dyDescent="0.25">
      <c r="A189" s="86" t="s">
        <v>69</v>
      </c>
      <c r="B189" s="61"/>
      <c r="C189" s="111"/>
      <c r="D189" s="25"/>
      <c r="E189" s="25"/>
      <c r="F189" s="25">
        <v>93.4</v>
      </c>
      <c r="G189" s="25">
        <v>93.4</v>
      </c>
      <c r="H189" s="25">
        <v>87.7</v>
      </c>
      <c r="I189" s="25">
        <v>87.7</v>
      </c>
      <c r="J189" s="31">
        <f t="shared" si="56"/>
        <v>93.4</v>
      </c>
      <c r="K189" s="31">
        <f t="shared" si="57"/>
        <v>87.7</v>
      </c>
    </row>
    <row r="190" spans="1:11" s="7" customFormat="1" ht="29.25" customHeight="1" x14ac:dyDescent="0.25">
      <c r="A190" s="64" t="s">
        <v>165</v>
      </c>
      <c r="B190" s="66">
        <v>1090</v>
      </c>
      <c r="C190" s="89" t="s">
        <v>166</v>
      </c>
      <c r="D190" s="25">
        <f>D191+D192+D193+D194</f>
        <v>37166.9</v>
      </c>
      <c r="E190" s="25">
        <f>E191+E192+E193+E194</f>
        <v>36526.200000000004</v>
      </c>
      <c r="F190" s="25">
        <f>F195</f>
        <v>75</v>
      </c>
      <c r="G190" s="25">
        <f t="shared" ref="G190:I190" si="58">G195</f>
        <v>75</v>
      </c>
      <c r="H190" s="25">
        <f t="shared" si="58"/>
        <v>66.8</v>
      </c>
      <c r="I190" s="25">
        <f t="shared" si="58"/>
        <v>66.8</v>
      </c>
      <c r="J190" s="31">
        <f t="shared" si="56"/>
        <v>37241.9</v>
      </c>
      <c r="K190" s="31">
        <f t="shared" si="57"/>
        <v>36593.000000000007</v>
      </c>
    </row>
    <row r="191" spans="1:11" s="7" customFormat="1" ht="15" x14ac:dyDescent="0.25">
      <c r="A191" s="62" t="s">
        <v>16</v>
      </c>
      <c r="B191" s="61"/>
      <c r="C191" s="111"/>
      <c r="D191" s="25">
        <v>36.4</v>
      </c>
      <c r="E191" s="25">
        <v>25.2</v>
      </c>
      <c r="F191" s="25"/>
      <c r="G191" s="25"/>
      <c r="H191" s="25"/>
      <c r="I191" s="25"/>
      <c r="J191" s="31">
        <f t="shared" si="56"/>
        <v>36.4</v>
      </c>
      <c r="K191" s="31">
        <f t="shared" si="57"/>
        <v>25.2</v>
      </c>
    </row>
    <row r="192" spans="1:11" s="7" customFormat="1" ht="15" x14ac:dyDescent="0.25">
      <c r="A192" s="62" t="s">
        <v>17</v>
      </c>
      <c r="B192" s="61"/>
      <c r="C192" s="111"/>
      <c r="D192" s="25">
        <v>30.9</v>
      </c>
      <c r="E192" s="25">
        <v>30.6</v>
      </c>
      <c r="F192" s="25"/>
      <c r="G192" s="25"/>
      <c r="H192" s="25"/>
      <c r="I192" s="25"/>
      <c r="J192" s="31">
        <f t="shared" si="56"/>
        <v>30.9</v>
      </c>
      <c r="K192" s="31">
        <f t="shared" si="57"/>
        <v>30.6</v>
      </c>
    </row>
    <row r="193" spans="1:11" s="7" customFormat="1" ht="15" x14ac:dyDescent="0.25">
      <c r="A193" s="62" t="s">
        <v>90</v>
      </c>
      <c r="B193" s="61"/>
      <c r="C193" s="111"/>
      <c r="D193" s="25">
        <v>16.100000000000001</v>
      </c>
      <c r="E193" s="25">
        <v>14.1</v>
      </c>
      <c r="F193" s="25"/>
      <c r="G193" s="25"/>
      <c r="H193" s="25"/>
      <c r="I193" s="25"/>
      <c r="J193" s="31">
        <f t="shared" si="56"/>
        <v>16.100000000000001</v>
      </c>
      <c r="K193" s="31">
        <f t="shared" si="57"/>
        <v>14.1</v>
      </c>
    </row>
    <row r="194" spans="1:11" s="7" customFormat="1" ht="15" x14ac:dyDescent="0.25">
      <c r="A194" s="62" t="s">
        <v>20</v>
      </c>
      <c r="B194" s="61"/>
      <c r="C194" s="111"/>
      <c r="D194" s="25">
        <v>37083.5</v>
      </c>
      <c r="E194" s="25">
        <v>36456.300000000003</v>
      </c>
      <c r="F194" s="25"/>
      <c r="G194" s="25"/>
      <c r="H194" s="25"/>
      <c r="I194" s="25"/>
      <c r="J194" s="31">
        <f t="shared" si="56"/>
        <v>37083.5</v>
      </c>
      <c r="K194" s="31">
        <f t="shared" si="57"/>
        <v>36456.300000000003</v>
      </c>
    </row>
    <row r="195" spans="1:11" s="7" customFormat="1" ht="15" x14ac:dyDescent="0.25">
      <c r="A195" s="62" t="s">
        <v>85</v>
      </c>
      <c r="B195" s="61"/>
      <c r="C195" s="111"/>
      <c r="D195" s="25"/>
      <c r="E195" s="25"/>
      <c r="F195" s="25">
        <v>75</v>
      </c>
      <c r="G195" s="25">
        <v>75</v>
      </c>
      <c r="H195" s="25">
        <v>66.8</v>
      </c>
      <c r="I195" s="25">
        <v>66.8</v>
      </c>
      <c r="J195" s="31">
        <f t="shared" si="56"/>
        <v>75</v>
      </c>
      <c r="K195" s="31">
        <f t="shared" si="57"/>
        <v>66.8</v>
      </c>
    </row>
    <row r="196" spans="1:11" s="7" customFormat="1" ht="51.75" customHeight="1" x14ac:dyDescent="0.25">
      <c r="A196" s="80" t="s">
        <v>167</v>
      </c>
      <c r="B196" s="79" t="s">
        <v>168</v>
      </c>
      <c r="C196" s="83" t="s">
        <v>169</v>
      </c>
      <c r="D196" s="43"/>
      <c r="E196" s="43"/>
      <c r="F196" s="43">
        <f>F197</f>
        <v>116.3</v>
      </c>
      <c r="G196" s="43"/>
      <c r="H196" s="43"/>
      <c r="I196" s="43"/>
      <c r="J196" s="65">
        <f t="shared" si="56"/>
        <v>116.3</v>
      </c>
      <c r="K196" s="65">
        <f t="shared" si="57"/>
        <v>0</v>
      </c>
    </row>
    <row r="197" spans="1:11" s="7" customFormat="1" ht="15" x14ac:dyDescent="0.25">
      <c r="A197" s="86" t="s">
        <v>22</v>
      </c>
      <c r="B197" s="33"/>
      <c r="C197" s="99"/>
      <c r="D197" s="25"/>
      <c r="E197" s="25"/>
      <c r="F197" s="25">
        <v>116.3</v>
      </c>
      <c r="G197" s="25"/>
      <c r="H197" s="25"/>
      <c r="I197" s="25"/>
      <c r="J197" s="31">
        <f t="shared" si="45"/>
        <v>116.3</v>
      </c>
      <c r="K197" s="31">
        <f t="shared" si="46"/>
        <v>0</v>
      </c>
    </row>
    <row r="198" spans="1:11" s="7" customFormat="1" ht="15" x14ac:dyDescent="0.25">
      <c r="A198" s="85" t="s">
        <v>170</v>
      </c>
      <c r="B198" s="78" t="s">
        <v>171</v>
      </c>
      <c r="C198" s="100" t="s">
        <v>172</v>
      </c>
      <c r="D198" s="43">
        <f>D199</f>
        <v>29</v>
      </c>
      <c r="E198" s="43">
        <f>E199</f>
        <v>13.9</v>
      </c>
      <c r="F198" s="43"/>
      <c r="G198" s="43"/>
      <c r="H198" s="43"/>
      <c r="I198" s="43"/>
      <c r="J198" s="65">
        <f t="shared" si="45"/>
        <v>29</v>
      </c>
      <c r="K198" s="65">
        <f t="shared" si="46"/>
        <v>13.9</v>
      </c>
    </row>
    <row r="199" spans="1:11" s="7" customFormat="1" ht="15" x14ac:dyDescent="0.25">
      <c r="A199" s="86" t="s">
        <v>16</v>
      </c>
      <c r="B199" s="33"/>
      <c r="C199" s="99"/>
      <c r="D199" s="25">
        <v>29</v>
      </c>
      <c r="E199" s="25">
        <v>13.9</v>
      </c>
      <c r="F199" s="25"/>
      <c r="G199" s="25"/>
      <c r="H199" s="25"/>
      <c r="I199" s="25"/>
      <c r="J199" s="31">
        <f t="shared" ref="J199:J205" si="59">D199+F199</f>
        <v>29</v>
      </c>
      <c r="K199" s="31">
        <f t="shared" ref="K199:K205" si="60">E199+H199</f>
        <v>13.9</v>
      </c>
    </row>
    <row r="200" spans="1:11" s="7" customFormat="1" ht="39.75" customHeight="1" x14ac:dyDescent="0.25">
      <c r="A200" s="80" t="s">
        <v>173</v>
      </c>
      <c r="B200" s="78" t="s">
        <v>175</v>
      </c>
      <c r="C200" s="100" t="s">
        <v>174</v>
      </c>
      <c r="D200" s="43">
        <f>D201</f>
        <v>202.8</v>
      </c>
      <c r="E200" s="43">
        <f>E201</f>
        <v>202.8</v>
      </c>
      <c r="F200" s="43"/>
      <c r="G200" s="43"/>
      <c r="H200" s="43"/>
      <c r="I200" s="43"/>
      <c r="J200" s="65">
        <f t="shared" si="59"/>
        <v>202.8</v>
      </c>
      <c r="K200" s="65">
        <f t="shared" si="60"/>
        <v>202.8</v>
      </c>
    </row>
    <row r="201" spans="1:11" s="7" customFormat="1" ht="15" x14ac:dyDescent="0.25">
      <c r="A201" s="86" t="s">
        <v>20</v>
      </c>
      <c r="B201" s="33"/>
      <c r="C201" s="99"/>
      <c r="D201" s="25">
        <v>202.8</v>
      </c>
      <c r="E201" s="25">
        <v>202.8</v>
      </c>
      <c r="F201" s="25"/>
      <c r="G201" s="25"/>
      <c r="H201" s="25"/>
      <c r="I201" s="25"/>
      <c r="J201" s="31">
        <f t="shared" si="59"/>
        <v>202.8</v>
      </c>
      <c r="K201" s="31">
        <f t="shared" si="60"/>
        <v>202.8</v>
      </c>
    </row>
    <row r="202" spans="1:11" s="7" customFormat="1" ht="14.25" customHeight="1" x14ac:dyDescent="0.25">
      <c r="A202" s="85" t="s">
        <v>176</v>
      </c>
      <c r="B202" s="44"/>
      <c r="C202" s="100" t="s">
        <v>177</v>
      </c>
      <c r="D202" s="43"/>
      <c r="E202" s="43">
        <f>E203</f>
        <v>1011</v>
      </c>
      <c r="F202" s="43"/>
      <c r="G202" s="43"/>
      <c r="H202" s="43"/>
      <c r="I202" s="43"/>
      <c r="J202" s="65">
        <f t="shared" si="59"/>
        <v>0</v>
      </c>
      <c r="K202" s="65">
        <f t="shared" si="60"/>
        <v>1011</v>
      </c>
    </row>
    <row r="203" spans="1:11" s="7" customFormat="1" ht="15" x14ac:dyDescent="0.25">
      <c r="A203" s="86" t="s">
        <v>178</v>
      </c>
      <c r="B203" s="33"/>
      <c r="C203" s="99"/>
      <c r="D203" s="25"/>
      <c r="E203" s="25">
        <v>1011</v>
      </c>
      <c r="F203" s="25"/>
      <c r="G203" s="25"/>
      <c r="H203" s="25"/>
      <c r="I203" s="25"/>
      <c r="J203" s="31">
        <f t="shared" si="59"/>
        <v>0</v>
      </c>
      <c r="K203" s="31">
        <f t="shared" si="60"/>
        <v>1011</v>
      </c>
    </row>
    <row r="204" spans="1:11" s="7" customFormat="1" ht="15" x14ac:dyDescent="0.25">
      <c r="A204" s="86"/>
      <c r="B204" s="33"/>
      <c r="C204" s="99"/>
      <c r="D204" s="25"/>
      <c r="E204" s="25"/>
      <c r="F204" s="25"/>
      <c r="G204" s="25"/>
      <c r="H204" s="25"/>
      <c r="I204" s="25"/>
      <c r="J204" s="31">
        <f t="shared" si="59"/>
        <v>0</v>
      </c>
      <c r="K204" s="31">
        <f t="shared" si="60"/>
        <v>0</v>
      </c>
    </row>
    <row r="205" spans="1:11" s="7" customFormat="1" ht="15" x14ac:dyDescent="0.25">
      <c r="A205" s="86"/>
      <c r="B205" s="33"/>
      <c r="C205" s="24"/>
      <c r="D205" s="25"/>
      <c r="E205" s="25"/>
      <c r="F205" s="25"/>
      <c r="G205" s="25"/>
      <c r="H205" s="25"/>
      <c r="I205" s="25"/>
      <c r="J205" s="31">
        <f t="shared" si="59"/>
        <v>0</v>
      </c>
      <c r="K205" s="31">
        <f t="shared" si="60"/>
        <v>0</v>
      </c>
    </row>
    <row r="206" spans="1:11" s="7" customFormat="1" ht="15" x14ac:dyDescent="0.25">
      <c r="A206" s="85"/>
      <c r="B206" s="28"/>
      <c r="C206" s="32"/>
      <c r="D206" s="29"/>
      <c r="E206" s="29"/>
      <c r="F206" s="29"/>
      <c r="G206" s="29"/>
      <c r="H206" s="29"/>
      <c r="I206" s="29"/>
      <c r="J206" s="31">
        <f t="shared" si="37"/>
        <v>0</v>
      </c>
      <c r="K206" s="31">
        <f t="shared" si="38"/>
        <v>0</v>
      </c>
    </row>
    <row r="207" spans="1:11" s="7" customFormat="1" ht="15" hidden="1" x14ac:dyDescent="0.25">
      <c r="A207" s="23" t="s">
        <v>23</v>
      </c>
      <c r="B207" s="34"/>
      <c r="C207" s="32"/>
      <c r="D207" s="25"/>
      <c r="E207" s="25"/>
      <c r="F207" s="25">
        <v>17173</v>
      </c>
      <c r="G207" s="25"/>
      <c r="H207" s="25">
        <v>17173</v>
      </c>
      <c r="I207" s="25"/>
      <c r="J207" s="25">
        <f>D207+F207</f>
        <v>17173</v>
      </c>
      <c r="K207" s="25">
        <f>E207+H207</f>
        <v>17173</v>
      </c>
    </row>
    <row r="208" spans="1:11" s="7" customFormat="1" ht="15" x14ac:dyDescent="0.25">
      <c r="A208" s="18"/>
      <c r="B208" s="35"/>
      <c r="C208" s="35"/>
      <c r="D208" s="35"/>
      <c r="E208" s="35"/>
      <c r="F208" s="35"/>
      <c r="G208" s="35"/>
      <c r="H208" s="35"/>
      <c r="I208" s="35"/>
      <c r="J208" s="35"/>
      <c r="K208" s="35"/>
    </row>
    <row r="209" spans="1:11" s="7" customFormat="1" ht="15" x14ac:dyDescent="0.25">
      <c r="A209" s="18"/>
      <c r="B209" s="35"/>
      <c r="C209" s="35"/>
      <c r="D209" s="35"/>
      <c r="E209" s="35"/>
      <c r="F209" s="35"/>
      <c r="G209" s="35"/>
      <c r="H209" s="35"/>
      <c r="I209" s="35"/>
      <c r="J209" s="35"/>
      <c r="K209" s="35"/>
    </row>
    <row r="210" spans="1:11" s="7" customFormat="1" ht="15.75" x14ac:dyDescent="0.25">
      <c r="A210" s="36" t="s">
        <v>29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8"/>
    </row>
    <row r="211" spans="1:11" s="7" customFormat="1" ht="16.5" thickBot="1" x14ac:dyDescent="0.3">
      <c r="A211" s="36"/>
      <c r="B211" s="26"/>
      <c r="C211" s="26"/>
      <c r="D211" s="26"/>
      <c r="E211" s="26"/>
      <c r="F211" s="26"/>
      <c r="G211" s="26"/>
      <c r="H211" s="26"/>
      <c r="I211" s="26"/>
      <c r="J211" s="39"/>
      <c r="K211" s="36" t="s">
        <v>64</v>
      </c>
    </row>
    <row r="212" spans="1:11" x14ac:dyDescent="0.2">
      <c r="A212" s="40"/>
      <c r="B212" s="41"/>
      <c r="C212" s="41"/>
      <c r="D212" s="41"/>
      <c r="E212" s="41"/>
      <c r="F212" s="41"/>
      <c r="G212" s="41"/>
      <c r="H212" s="41"/>
      <c r="I212" s="41"/>
      <c r="J212" s="42" t="s">
        <v>30</v>
      </c>
      <c r="K212" s="41"/>
    </row>
    <row r="213" spans="1:11" x14ac:dyDescent="0.2">
      <c r="A213" s="90" t="s">
        <v>182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x14ac:dyDescent="0.2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1:11" x14ac:dyDescent="0.2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1:11" x14ac:dyDescent="0.2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1:11" x14ac:dyDescent="0.2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</row>
  </sheetData>
  <mergeCells count="21">
    <mergeCell ref="K9:K10"/>
    <mergeCell ref="A10:C10"/>
    <mergeCell ref="A27:C27"/>
    <mergeCell ref="A9:C9"/>
    <mergeCell ref="D9:D10"/>
    <mergeCell ref="E9:E10"/>
    <mergeCell ref="F9:F10"/>
    <mergeCell ref="H9:H10"/>
    <mergeCell ref="J9:J10"/>
    <mergeCell ref="G9:G10"/>
    <mergeCell ref="I9:I10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A8" sqref="A8"/>
    </sheetView>
  </sheetViews>
  <sheetFormatPr defaultRowHeight="15" x14ac:dyDescent="0.25"/>
  <cols>
    <col min="1" max="1" width="31" customWidth="1"/>
    <col min="2" max="2" width="26.7109375" customWidth="1"/>
    <col min="3" max="3" width="12.42578125" customWidth="1"/>
    <col min="4" max="4" width="9.42578125" customWidth="1"/>
    <col min="5" max="5" width="11.42578125" customWidth="1"/>
    <col min="6" max="6" width="10.7109375" customWidth="1"/>
    <col min="7" max="7" width="13.5703125" customWidth="1"/>
    <col min="9" max="9" width="11" customWidth="1"/>
    <col min="10" max="10" width="16.85546875" customWidth="1"/>
  </cols>
  <sheetData>
    <row r="1" spans="1:13" ht="66.75" customHeight="1" x14ac:dyDescent="0.3">
      <c r="A1" s="130" t="s">
        <v>185</v>
      </c>
      <c r="B1" s="130"/>
      <c r="C1" s="130"/>
      <c r="D1" s="130"/>
      <c r="E1" s="130"/>
      <c r="F1" s="130"/>
      <c r="G1" s="130"/>
      <c r="H1" s="130"/>
      <c r="I1" s="130"/>
      <c r="J1" s="130"/>
      <c r="K1" s="1"/>
      <c r="L1" s="1"/>
      <c r="M1" s="1"/>
    </row>
    <row r="2" spans="1:13" ht="19.5" customHeight="1" x14ac:dyDescent="0.3">
      <c r="A2" s="8"/>
      <c r="B2" s="132" t="s">
        <v>43</v>
      </c>
      <c r="C2" s="132"/>
      <c r="D2" s="132"/>
      <c r="E2" s="132"/>
      <c r="F2" s="132"/>
      <c r="G2" s="132"/>
      <c r="H2" s="132"/>
      <c r="I2" s="132"/>
      <c r="J2" s="9"/>
      <c r="K2" s="1"/>
      <c r="L2" s="1"/>
      <c r="M2" s="1"/>
    </row>
    <row r="3" spans="1:13" ht="20.25" customHeight="1" x14ac:dyDescent="0.25">
      <c r="A3" s="131" t="s">
        <v>184</v>
      </c>
      <c r="B3" s="131"/>
      <c r="C3" s="131"/>
      <c r="D3" s="131"/>
      <c r="E3" s="131"/>
      <c r="F3" s="131"/>
      <c r="G3" s="131"/>
      <c r="H3" s="131"/>
      <c r="I3" s="131"/>
      <c r="J3" s="131"/>
      <c r="K3" s="1"/>
      <c r="L3" s="1"/>
      <c r="M3" s="1"/>
    </row>
    <row r="4" spans="1:13" ht="16.5" customHeight="1" x14ac:dyDescent="0.3">
      <c r="A4" s="8"/>
      <c r="B4" s="8"/>
      <c r="C4" s="8"/>
      <c r="D4" s="8"/>
      <c r="E4" s="8"/>
      <c r="F4" s="8"/>
      <c r="G4" s="8"/>
      <c r="H4" s="11"/>
      <c r="I4" s="11"/>
      <c r="J4" s="11"/>
      <c r="K4" s="1"/>
      <c r="L4" s="1"/>
      <c r="M4" s="1"/>
    </row>
    <row r="5" spans="1:13" x14ac:dyDescent="0.25">
      <c r="A5" s="11"/>
      <c r="B5" s="11"/>
      <c r="C5" s="11"/>
      <c r="D5" s="11"/>
      <c r="E5" s="11"/>
      <c r="F5" s="11"/>
      <c r="G5" s="10"/>
      <c r="H5" s="10"/>
      <c r="I5" s="10"/>
      <c r="J5" s="12" t="s">
        <v>2</v>
      </c>
    </row>
    <row r="6" spans="1:13" ht="18" customHeight="1" x14ac:dyDescent="0.25">
      <c r="A6" s="129" t="s">
        <v>36</v>
      </c>
      <c r="B6" s="129" t="s">
        <v>3</v>
      </c>
      <c r="C6" s="129" t="s">
        <v>0</v>
      </c>
      <c r="D6" s="129"/>
      <c r="E6" s="129"/>
      <c r="F6" s="129"/>
      <c r="G6" s="129" t="s">
        <v>1</v>
      </c>
      <c r="H6" s="129"/>
      <c r="I6" s="129"/>
      <c r="J6" s="129"/>
    </row>
    <row r="7" spans="1:13" ht="60" x14ac:dyDescent="0.25">
      <c r="A7" s="129"/>
      <c r="B7" s="129"/>
      <c r="C7" s="13" t="s">
        <v>32</v>
      </c>
      <c r="D7" s="14" t="s">
        <v>33</v>
      </c>
      <c r="E7" s="14" t="s">
        <v>34</v>
      </c>
      <c r="F7" s="14" t="s">
        <v>35</v>
      </c>
      <c r="G7" s="13" t="s">
        <v>32</v>
      </c>
      <c r="H7" s="14" t="s">
        <v>33</v>
      </c>
      <c r="I7" s="14" t="s">
        <v>34</v>
      </c>
      <c r="J7" s="14" t="s">
        <v>35</v>
      </c>
      <c r="K7" s="1"/>
      <c r="L7" s="1"/>
    </row>
    <row r="8" spans="1:13" ht="61.5" customHeight="1" x14ac:dyDescent="0.25">
      <c r="A8" s="133" t="s">
        <v>55</v>
      </c>
      <c r="B8" s="46"/>
      <c r="C8" s="51">
        <f>D8+E8+F8</f>
        <v>18881.400000000001</v>
      </c>
      <c r="D8" s="51">
        <f>D9+D10+D11+D12+D13+D14</f>
        <v>871</v>
      </c>
      <c r="E8" s="51">
        <f t="shared" ref="E8" si="0">E9+E10+E11+E12+E13+E14</f>
        <v>18010.400000000001</v>
      </c>
      <c r="F8" s="51"/>
      <c r="G8" s="51">
        <f>H8+I8+J8</f>
        <v>18676.2</v>
      </c>
      <c r="H8" s="51">
        <f>H9+H10+H11+H12+H13+H14</f>
        <v>824.4</v>
      </c>
      <c r="I8" s="51">
        <f t="shared" ref="I8" si="1">I9+I10+I11+I12+I13+I14</f>
        <v>17851.8</v>
      </c>
      <c r="J8" s="51"/>
    </row>
    <row r="9" spans="1:13" x14ac:dyDescent="0.25">
      <c r="A9" s="45" t="s">
        <v>48</v>
      </c>
      <c r="B9" s="95" t="s">
        <v>45</v>
      </c>
      <c r="C9" s="51">
        <f t="shared" ref="C9:C18" si="2">D9+E9+F9</f>
        <v>72</v>
      </c>
      <c r="D9" s="52">
        <v>72</v>
      </c>
      <c r="E9" s="53"/>
      <c r="F9" s="53"/>
      <c r="G9" s="51">
        <f t="shared" ref="G9:G19" si="3">H9+I9+J9</f>
        <v>71.599999999999994</v>
      </c>
      <c r="H9" s="53">
        <v>71.599999999999994</v>
      </c>
      <c r="I9" s="53"/>
      <c r="J9" s="53"/>
    </row>
    <row r="10" spans="1:13" x14ac:dyDescent="0.25">
      <c r="A10" s="45"/>
      <c r="B10" s="95" t="s">
        <v>46</v>
      </c>
      <c r="C10" s="51">
        <f t="shared" si="2"/>
        <v>10</v>
      </c>
      <c r="D10" s="52">
        <v>10</v>
      </c>
      <c r="E10" s="53"/>
      <c r="F10" s="53"/>
      <c r="G10" s="51">
        <f t="shared" si="3"/>
        <v>10</v>
      </c>
      <c r="H10" s="52">
        <v>10</v>
      </c>
      <c r="I10" s="53"/>
      <c r="J10" s="53"/>
    </row>
    <row r="11" spans="1:13" ht="30" x14ac:dyDescent="0.25">
      <c r="A11" s="45"/>
      <c r="B11" s="95" t="s">
        <v>47</v>
      </c>
      <c r="C11" s="51">
        <f t="shared" si="2"/>
        <v>468.1</v>
      </c>
      <c r="D11" s="53">
        <v>468.1</v>
      </c>
      <c r="E11" s="53"/>
      <c r="F11" s="53"/>
      <c r="G11" s="51">
        <f t="shared" si="3"/>
        <v>436.5</v>
      </c>
      <c r="H11" s="53">
        <v>436.5</v>
      </c>
      <c r="I11" s="53"/>
      <c r="J11" s="53"/>
    </row>
    <row r="12" spans="1:13" ht="54.75" customHeight="1" x14ac:dyDescent="0.25">
      <c r="A12" s="45"/>
      <c r="B12" s="48" t="s">
        <v>49</v>
      </c>
      <c r="C12" s="51">
        <f t="shared" si="2"/>
        <v>245.9</v>
      </c>
      <c r="D12" s="47">
        <v>245.9</v>
      </c>
      <c r="E12" s="53"/>
      <c r="F12" s="53"/>
      <c r="G12" s="51">
        <f t="shared" si="3"/>
        <v>239.5</v>
      </c>
      <c r="H12" s="47">
        <v>239.5</v>
      </c>
      <c r="I12" s="53"/>
      <c r="J12" s="53"/>
    </row>
    <row r="13" spans="1:13" ht="47.25" customHeight="1" x14ac:dyDescent="0.25">
      <c r="A13" s="45"/>
      <c r="B13" s="48" t="s">
        <v>50</v>
      </c>
      <c r="C13" s="51">
        <f t="shared" si="2"/>
        <v>18010.400000000001</v>
      </c>
      <c r="D13" s="47"/>
      <c r="E13" s="47">
        <v>18010.400000000001</v>
      </c>
      <c r="F13" s="53"/>
      <c r="G13" s="51">
        <f t="shared" si="3"/>
        <v>17851.8</v>
      </c>
      <c r="H13" s="47"/>
      <c r="I13" s="47">
        <v>17851.8</v>
      </c>
      <c r="J13" s="53"/>
    </row>
    <row r="14" spans="1:13" ht="122.25" customHeight="1" x14ac:dyDescent="0.25">
      <c r="A14" s="45"/>
      <c r="B14" s="48" t="s">
        <v>51</v>
      </c>
      <c r="C14" s="51">
        <f t="shared" si="2"/>
        <v>75</v>
      </c>
      <c r="D14" s="49">
        <v>75</v>
      </c>
      <c r="E14" s="49"/>
      <c r="F14" s="53"/>
      <c r="G14" s="51">
        <f t="shared" si="3"/>
        <v>66.8</v>
      </c>
      <c r="H14" s="47">
        <v>66.8</v>
      </c>
      <c r="I14" s="53"/>
      <c r="J14" s="53"/>
    </row>
    <row r="15" spans="1:13" ht="93.75" customHeight="1" x14ac:dyDescent="0.25">
      <c r="A15" s="50" t="s">
        <v>54</v>
      </c>
      <c r="B15" s="48" t="s">
        <v>52</v>
      </c>
      <c r="C15" s="51">
        <f t="shared" si="2"/>
        <v>18.5</v>
      </c>
      <c r="D15" s="57">
        <v>18.5</v>
      </c>
      <c r="E15" s="56"/>
      <c r="F15" s="56"/>
      <c r="G15" s="51">
        <f t="shared" si="3"/>
        <v>18.5</v>
      </c>
      <c r="H15" s="57">
        <v>18.5</v>
      </c>
      <c r="I15" s="53"/>
      <c r="J15" s="53"/>
    </row>
    <row r="16" spans="1:13" ht="54.75" customHeight="1" x14ac:dyDescent="0.25">
      <c r="A16" s="50" t="s">
        <v>53</v>
      </c>
      <c r="B16" s="48"/>
      <c r="C16" s="51">
        <f t="shared" si="2"/>
        <v>105.4</v>
      </c>
      <c r="D16" s="55">
        <f>D17+D18</f>
        <v>105.4</v>
      </c>
      <c r="E16" s="56"/>
      <c r="F16" s="56"/>
      <c r="G16" s="51">
        <f t="shared" si="3"/>
        <v>95.7</v>
      </c>
      <c r="H16" s="55">
        <f>H17+H18</f>
        <v>95.7</v>
      </c>
      <c r="I16" s="53"/>
      <c r="J16" s="53"/>
    </row>
    <row r="17" spans="1:10" ht="54.75" customHeight="1" x14ac:dyDescent="0.25">
      <c r="A17" s="50" t="s">
        <v>48</v>
      </c>
      <c r="B17" s="48" t="s">
        <v>56</v>
      </c>
      <c r="C17" s="51">
        <f t="shared" ref="C17" si="4">D17+E17+F17</f>
        <v>93.4</v>
      </c>
      <c r="D17" s="49">
        <v>93.4</v>
      </c>
      <c r="E17" s="53"/>
      <c r="F17" s="53"/>
      <c r="G17" s="51">
        <f t="shared" ref="G17" si="5">H17+I17+J17</f>
        <v>87.7</v>
      </c>
      <c r="H17" s="49">
        <v>87.7</v>
      </c>
      <c r="I17" s="53"/>
      <c r="J17" s="53"/>
    </row>
    <row r="18" spans="1:10" x14ac:dyDescent="0.25">
      <c r="A18" s="45"/>
      <c r="B18" s="48" t="s">
        <v>57</v>
      </c>
      <c r="C18" s="51">
        <f t="shared" si="2"/>
        <v>12</v>
      </c>
      <c r="D18" s="49">
        <v>12</v>
      </c>
      <c r="E18" s="53"/>
      <c r="F18" s="53"/>
      <c r="G18" s="51">
        <f t="shared" si="3"/>
        <v>8</v>
      </c>
      <c r="H18" s="49">
        <v>8</v>
      </c>
      <c r="I18" s="53"/>
      <c r="J18" s="53"/>
    </row>
    <row r="19" spans="1:10" ht="105" x14ac:dyDescent="0.25">
      <c r="A19" s="50" t="s">
        <v>58</v>
      </c>
      <c r="B19" s="48"/>
      <c r="C19" s="51">
        <f>D19+E19+F19</f>
        <v>316.3</v>
      </c>
      <c r="D19" s="55">
        <f>D20+D21+D22+D23</f>
        <v>200</v>
      </c>
      <c r="E19" s="55">
        <f>E20+E21+E22+E23+E24</f>
        <v>116.3</v>
      </c>
      <c r="F19" s="56"/>
      <c r="G19" s="51">
        <f t="shared" si="3"/>
        <v>199.8</v>
      </c>
      <c r="H19" s="55">
        <f>H20+H21+H22+H23</f>
        <v>199.8</v>
      </c>
      <c r="I19" s="53"/>
      <c r="J19" s="53"/>
    </row>
    <row r="20" spans="1:10" ht="30" x14ac:dyDescent="0.25">
      <c r="A20" s="50" t="s">
        <v>48</v>
      </c>
      <c r="B20" s="48" t="s">
        <v>59</v>
      </c>
      <c r="C20" s="51">
        <f t="shared" ref="C20:C24" si="6">D20+E20+F20</f>
        <v>60.4</v>
      </c>
      <c r="D20" s="49">
        <v>60.4</v>
      </c>
      <c r="E20" s="53"/>
      <c r="F20" s="53"/>
      <c r="G20" s="51">
        <f t="shared" ref="G20:G23" si="7">H20+I20+J20</f>
        <v>60.3</v>
      </c>
      <c r="H20" s="49">
        <v>60.3</v>
      </c>
      <c r="I20" s="53"/>
      <c r="J20" s="53"/>
    </row>
    <row r="21" spans="1:10" ht="30" x14ac:dyDescent="0.25">
      <c r="A21" s="45"/>
      <c r="B21" s="48" t="s">
        <v>60</v>
      </c>
      <c r="C21" s="51">
        <f t="shared" si="6"/>
        <v>77.099999999999994</v>
      </c>
      <c r="D21" s="49">
        <v>77.099999999999994</v>
      </c>
      <c r="E21" s="53"/>
      <c r="F21" s="53"/>
      <c r="G21" s="51">
        <f t="shared" si="7"/>
        <v>77</v>
      </c>
      <c r="H21" s="49">
        <v>77</v>
      </c>
      <c r="I21" s="53"/>
      <c r="J21" s="53"/>
    </row>
    <row r="22" spans="1:10" ht="30" x14ac:dyDescent="0.25">
      <c r="A22" s="45"/>
      <c r="B22" s="48" t="s">
        <v>61</v>
      </c>
      <c r="C22" s="51">
        <f t="shared" si="6"/>
        <v>25</v>
      </c>
      <c r="D22" s="49">
        <v>25</v>
      </c>
      <c r="E22" s="53"/>
      <c r="F22" s="53"/>
      <c r="G22" s="51">
        <f t="shared" si="7"/>
        <v>25</v>
      </c>
      <c r="H22" s="49">
        <v>25</v>
      </c>
      <c r="I22" s="53"/>
      <c r="J22" s="53"/>
    </row>
    <row r="23" spans="1:10" ht="30" x14ac:dyDescent="0.25">
      <c r="A23" s="45"/>
      <c r="B23" s="48" t="s">
        <v>62</v>
      </c>
      <c r="C23" s="51">
        <f t="shared" si="6"/>
        <v>37.5</v>
      </c>
      <c r="D23" s="49">
        <v>37.5</v>
      </c>
      <c r="E23" s="53"/>
      <c r="F23" s="53"/>
      <c r="G23" s="51">
        <f t="shared" si="7"/>
        <v>37.5</v>
      </c>
      <c r="H23" s="49">
        <v>37.5</v>
      </c>
      <c r="I23" s="53"/>
      <c r="J23" s="53"/>
    </row>
    <row r="24" spans="1:10" ht="30" x14ac:dyDescent="0.25">
      <c r="A24" s="45"/>
      <c r="B24" s="95" t="s">
        <v>63</v>
      </c>
      <c r="C24" s="51">
        <f t="shared" si="6"/>
        <v>116.3</v>
      </c>
      <c r="D24" s="54"/>
      <c r="E24" s="53">
        <v>116.3</v>
      </c>
      <c r="F24" s="53"/>
      <c r="G24" s="53"/>
      <c r="H24" s="49"/>
      <c r="I24" s="53"/>
      <c r="J24" s="53"/>
    </row>
    <row r="25" spans="1:10" x14ac:dyDescent="0.25">
      <c r="A25" s="45"/>
      <c r="B25" s="96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15" t="s">
        <v>31</v>
      </c>
      <c r="B26" s="97"/>
      <c r="C26" s="51">
        <f>D26+E26+F26</f>
        <v>19321.600000000002</v>
      </c>
      <c r="D26" s="51">
        <f>D8+D15+D16+D19</f>
        <v>1194.9000000000001</v>
      </c>
      <c r="E26" s="51">
        <f t="shared" ref="E26:I26" si="8">E8+E15+E16+E19</f>
        <v>18126.7</v>
      </c>
      <c r="F26" s="51"/>
      <c r="G26" s="51">
        <f>H26+I26+J26</f>
        <v>18990.2</v>
      </c>
      <c r="H26" s="51">
        <f t="shared" si="8"/>
        <v>1138.4000000000001</v>
      </c>
      <c r="I26" s="51">
        <f t="shared" si="8"/>
        <v>17851.8</v>
      </c>
      <c r="J26" s="53"/>
    </row>
    <row r="27" spans="1:1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9.5" thickBot="1" x14ac:dyDescent="0.35">
      <c r="A29" s="16" t="s">
        <v>29</v>
      </c>
      <c r="B29" s="10"/>
      <c r="C29" s="10"/>
      <c r="D29" s="10"/>
      <c r="E29" s="10"/>
      <c r="F29" s="10"/>
      <c r="G29" s="17"/>
      <c r="H29" s="10"/>
      <c r="I29" s="16" t="s">
        <v>183</v>
      </c>
      <c r="J29" s="10"/>
    </row>
    <row r="30" spans="1:10" x14ac:dyDescent="0.25">
      <c r="A30" s="10"/>
      <c r="B30" s="10"/>
      <c r="C30" s="10"/>
      <c r="D30" s="10"/>
      <c r="E30" s="10"/>
      <c r="F30" s="10"/>
      <c r="G30" s="12" t="s">
        <v>30</v>
      </c>
      <c r="H30" s="10"/>
      <c r="I30" s="10"/>
      <c r="J30" s="10"/>
    </row>
    <row r="31" spans="1:10" x14ac:dyDescent="0.25">
      <c r="A31" s="90" t="s">
        <v>182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mergeCells count="7">
    <mergeCell ref="C6:F6"/>
    <mergeCell ref="A6:A7"/>
    <mergeCell ref="B6:B7"/>
    <mergeCell ref="G6:J6"/>
    <mergeCell ref="A1:J1"/>
    <mergeCell ref="A3:J3"/>
    <mergeCell ref="B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інформація про бюджет</vt:lpstr>
      <vt:lpstr>Бюджет розвитку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2019-03-04T12:53:31Z</dcterms:modified>
</cp:coreProperties>
</file>