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7795" windowHeight="11415" activeTab="0"/>
  </bookViews>
  <sheets>
    <sheet name="паспорт" sheetId="1" r:id="rId1"/>
  </sheets>
  <definedNames>
    <definedName name="_xlnm.Print_Area" localSheetId="0">'паспорт'!$A$1:$G$248</definedName>
  </definedNames>
  <calcPr fullCalcOnLoad="1"/>
</workbook>
</file>

<file path=xl/sharedStrings.xml><?xml version="1.0" encoding="utf-8"?>
<sst xmlns="http://schemas.openxmlformats.org/spreadsheetml/2006/main" count="404" uniqueCount="175">
  <si>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</si>
  <si>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</si>
  <si>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</si>
  <si>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</si>
  <si>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</si>
  <si>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</si>
  <si>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</si>
  <si>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</si>
  <si>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</si>
  <si>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</si>
  <si>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</si>
  <si>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</si>
  <si>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</si>
  <si>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</si>
  <si>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</si>
  <si>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</si>
  <si>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</si>
  <si>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</si>
  <si>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</si>
  <si>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</si>
  <si>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</si>
  <si>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</si>
  <si>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</si>
  <si>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</si>
  <si>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</si>
  <si>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</si>
  <si>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Одиниця виміру</t>
  </si>
  <si>
    <t>Джерело інформації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</si>
  <si>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</si>
  <si>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</si>
  <si>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</si>
  <si>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</si>
  <si>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</si>
  <si>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 серпня 2014 року № 836</t>
  </si>
  <si>
    <t>Департамент соціального захисту населення Сумської міської ради</t>
  </si>
  <si>
    <t>бюджетної програми місцевого бюджету на  2019 рік</t>
  </si>
  <si>
    <t>Інші заходи у сфері соціального захисту і соціального забезпечення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</si>
  <si>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 xml:space="preserve"> забезпечення надання соціальних гарантій, встановлених чинним законодавством, Сумською міською радою та Сумською обласною радою. </t>
    </r>
  </si>
  <si>
    <t>Виконання міської програми «Місто Суми – територія добра та милосердя»</t>
  </si>
  <si>
    <t xml:space="preserve">Виконання міської програми «Соціальна підтримка учасників антитерористичної операції та членів їх сімей» </t>
  </si>
  <si>
    <t>Виконання Обласної комплексної програми соціального захисту населення</t>
  </si>
  <si>
    <t>Забезпечення надання матеріальної допомоги окремим громадянам</t>
  </si>
  <si>
    <t>Забезпечення надання соціальних гарантій, встановлених Сумською міською радою</t>
  </si>
  <si>
    <t>Забезпечення надання пільг громадським організаціям по оплаті за користування комунальними послугами.</t>
  </si>
  <si>
    <t>Забезпечення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</si>
  <si>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 xml:space="preserve">Забезпечення надання одноразової цільової матеріальної допомоги для придбання житла учасникам антитерористичної операції та членам сімей загиблих (померлих) учасників антитерористичної операції </t>
  </si>
  <si>
    <t>Покращення матеріального стану осіб з інвалідністю внаслідок війни І групи з числа воїнів-інтернаціоналістів та сімей загиблих учасників бойових дій на територіях інших держав</t>
  </si>
  <si>
    <t>Посилення соціального захисту окремих категорій громадян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</si>
  <si>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</si>
  <si>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</si>
  <si>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</si>
  <si>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</si>
  <si>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</si>
  <si>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</si>
  <si>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</si>
  <si>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</si>
  <si>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</si>
  <si>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</si>
  <si>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</si>
  <si>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«Місто Суми – територія добра та милосердя» на 2019-2021 роки»</t>
  </si>
  <si>
    <t>«Соціальна підтримка учасників антитерористичної операції та членів їх сімей» на 2017-2019 роки»</t>
  </si>
  <si>
    <t xml:space="preserve">Обласна комплексна програма соціального захисту населення </t>
  </si>
  <si>
    <t>Виконання міської програми «Місто Суми – територія добра та милосердя на 2019 – 2021 роки»</t>
  </si>
  <si>
    <t>Витрати на надання матеріальної допомоги окремим громадянам</t>
  </si>
  <si>
    <t>грн.</t>
  </si>
  <si>
    <t xml:space="preserve">Розрахунок до кошторису,  розрахунок до  бюджету  </t>
  </si>
  <si>
    <t>Кількість громадян, яким надана матеріальна допомога</t>
  </si>
  <si>
    <t>Розрахункова кількість, розрахунок до кошторису, ЄДАРП</t>
  </si>
  <si>
    <t>Середній розмір матеріальної допомоги</t>
  </si>
  <si>
    <t>розрахунково</t>
  </si>
  <si>
    <t>Динаміка обсягу витрат на надання матеріальної допомоги окремим громадянам, порівняно з попереднім роком</t>
  </si>
  <si>
    <t>%</t>
  </si>
  <si>
    <t>Витрати на надання соціальних гарантій (щомісячні)</t>
  </si>
  <si>
    <t xml:space="preserve">Розрахунок до кошторису, розрахунок до бюджету  </t>
  </si>
  <si>
    <t>Витрати на надання соціальних гарантій (одноразові)</t>
  </si>
  <si>
    <t>Кількість громадян, яким надані соціальні гарантії (щомісячні)</t>
  </si>
  <si>
    <t>Кількість громадян, яким надані соціальні гарантії (одноразово)</t>
  </si>
  <si>
    <t>Середній розмір наданих соціальних гарантій на місяць на 1 особу (щомісячні)</t>
  </si>
  <si>
    <t>Середній розмір наданих соціальних гарантій на 1 особу (одноразово)</t>
  </si>
  <si>
    <t>Динаміка обсягу витрат на надання соціальних гарантій, порівняно з попереднім роком</t>
  </si>
  <si>
    <t>Витрати на вшанування під час проведення в місті святкових заходів</t>
  </si>
  <si>
    <t xml:space="preserve">Розрахунок до кошторису </t>
  </si>
  <si>
    <t>Кількість громадян, які  вшановуються під час проведення в місті святкових заходів</t>
  </si>
  <si>
    <t>Розрахунок до кошторису, календарний план заходів</t>
  </si>
  <si>
    <t>Середній розмір на вшанування однієї особи</t>
  </si>
  <si>
    <t>Динаміка обсягу витрат на проведення заходів, порівняно з попереднім роком</t>
  </si>
  <si>
    <t>Витрати на надання пільг</t>
  </si>
  <si>
    <t>розрахунок до кошторису</t>
  </si>
  <si>
    <t>Кількість організацій</t>
  </si>
  <si>
    <t>од.</t>
  </si>
  <si>
    <t>наявність звернень</t>
  </si>
  <si>
    <t>Середні витрати на надання пільг в розрахунку на 1 місяць (опалювальний період) на 1 організацію</t>
  </si>
  <si>
    <t>Витрати на забезпечення подарунками</t>
  </si>
  <si>
    <t>Кількість дітей, які забезпечені новорічними подарунками</t>
  </si>
  <si>
    <t>список, складений департаментом соціального захисту населення Сумської міської ради</t>
  </si>
  <si>
    <t>Середній розмір витрат на 1 дитину, грн.</t>
  </si>
  <si>
    <t>Виконання міської програми «Соціальна підтримка учасників антитерористичної операції та членів їх сімей» на 2017-2019 роки»</t>
  </si>
  <si>
    <t>Розрахунок до кошторису</t>
  </si>
  <si>
    <t>Розрахункова кількість, розрахунок до кошторису</t>
  </si>
  <si>
    <t xml:space="preserve"> грн.</t>
  </si>
  <si>
    <t>Кількість громадян, яким надані соціальні гарантії(щомісячні)</t>
  </si>
  <si>
    <t>Список осіб, які перебувають на обліку, розрахунок до кошторису</t>
  </si>
  <si>
    <t>Кількість громадян, яким надані соціальні гарантії(одноразові)</t>
  </si>
  <si>
    <r>
      <t xml:space="preserve">  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Забезпечення надання одноразової цільової матеріальної допомоги для придбання житла учасникам антитерористичної операції та членам сімей загиблих (померлих) учасників антитерористичної операції</t>
    </r>
  </si>
  <si>
    <t>Витрати на надання цільової матеріальної допомоги для придбання житла учасникам антитерористичної операції та членам сімей загиблих (померлих) учасників антитерористичної операції</t>
  </si>
  <si>
    <t xml:space="preserve">    Розрахунок до кошторису</t>
  </si>
  <si>
    <t>кількість учасників антитерористичної операції та членів сімей загиблих (померлих) учасників антитерористичної операції, яким буде надано одноразову цільову матеріальну допомогу для придбання житла</t>
  </si>
  <si>
    <t>середній розмір одноразової цільової матеріальної допомоги</t>
  </si>
  <si>
    <t>рішення Сумської міської ради від 07 липня 2016 року № 954-МР «Про затвердження Порядку  забезпечення житлом учасників антитерористичної операції на 2016-2021 роки» (зі змінами)</t>
  </si>
  <si>
    <t xml:space="preserve">Динаміка обсягу витрат на надання додаткових соціальних гарантій, порівняно з попереднім роком, </t>
  </si>
  <si>
    <t>-</t>
  </si>
  <si>
    <t xml:space="preserve"> Забезпечення новорічними подарунками дітей віком від 2 до 7 років, які не перебувають на обліку в закладах освіти міста та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</si>
  <si>
    <t>Список, складений  комунальною установою «Центр надання соціальних, медичних та психологічних послуг учасникам бойових дій, учасникам антитерористичної операції та членам їх сімей»</t>
  </si>
  <si>
    <t>Виконання Обласної комплексної програми соціального захисту населення на 2017-2021 роки</t>
  </si>
  <si>
    <r>
      <t xml:space="preserve">Кількість </t>
    </r>
    <r>
      <rPr>
        <sz val="10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осіб з інвалідністю внаслідок війни І групи з числа воїнів-інтернаціоналістів та сімей загиблих учасників бойових дій на територіях інших держав</t>
    </r>
  </si>
  <si>
    <t>Списки, надані  Департаментом соціального захисту населення СОДА</t>
  </si>
  <si>
    <t>Середній розмір матеріальної допомоги на місяць на 1 особу</t>
  </si>
  <si>
    <t>рішення Сумської обласної ради від 22.12.2016 року «Про Обласну комплексну програму соціального захисту населення на 2017-2021 роки» (зі змінами)</t>
  </si>
  <si>
    <r>
      <t xml:space="preserve">Динаміка обсягу витрат на надання матеріальної підтримки </t>
    </r>
    <r>
      <rPr>
        <sz val="7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 xml:space="preserve">особам з інвалідністю внаслідок війни І групи з числа воїнів-інтернаціоналістів та сім'ям  загиблих учасників бойових дій на територіях інших держав, порівняно з попереднім роком </t>
    </r>
  </si>
  <si>
    <t>Розрахункові дані</t>
  </si>
  <si>
    <t>Список осіб, які перебувають на обліку</t>
  </si>
  <si>
    <t>__________________</t>
  </si>
  <si>
    <t>(підпис) </t>
  </si>
  <si>
    <r>
      <t>ПОГОДЖЕНО:</t>
    </r>
    <r>
      <rPr>
        <sz val="12"/>
        <color indexed="8"/>
        <rFont val="Times New Roman"/>
        <family val="1"/>
      </rPr>
      <t> </t>
    </r>
  </si>
  <si>
    <t>  </t>
  </si>
  <si>
    <t>(ініціали та прізвище) </t>
  </si>
  <si>
    <t>Забезпечення новорічними подарунками дітей віком від 2 до 7 років, які не перебувають на обліку в закладах освіти міста та батьки яких є учасниками антитерористичної операції, добровольцями– учасниками антитерористичної операції або загиблими (померлими) учасниками антитерористичної операції.</t>
  </si>
  <si>
    <t>Витрати на надання матеріальної підтримки  особам з інвалідністю внаслідок війни І групи з числа воїнів-інтернаціоналістів та сім'ям  загиблих учасників бойових дій на територіях інших держав</t>
  </si>
  <si>
    <t>0800000</t>
  </si>
  <si>
    <t>0813242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</si>
  <si>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</si>
  <si>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</si>
  <si>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</si>
  <si>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</si>
  <si>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</si>
  <si>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гривень</t>
  </si>
  <si>
    <t>11.</t>
  </si>
  <si>
    <t>Показники</t>
  </si>
  <si>
    <t>якості</t>
  </si>
  <si>
    <t>ефективності</t>
  </si>
  <si>
    <t>продукту</t>
  </si>
  <si>
    <t>затрат</t>
  </si>
  <si>
    <t xml:space="preserve">Департамент фінансів, економіки та інвестицій Сумської міської ради </t>
  </si>
  <si>
    <t xml:space="preserve">Дата погодження </t>
  </si>
  <si>
    <t>(у редакції наказу Міністерства фінансів України</t>
  </si>
  <si>
    <t>Надання додаткових соціальних гарантій громадянам</t>
  </si>
  <si>
    <t>0810000</t>
  </si>
  <si>
    <t>М.П.</t>
  </si>
  <si>
    <r>
      <rPr>
        <u val="single"/>
        <sz val="12"/>
        <color indexed="8"/>
        <rFont val="Times New Roman"/>
        <family val="1"/>
      </rPr>
      <t xml:space="preserve">                          </t>
    </r>
    <r>
      <rPr>
        <sz val="12"/>
        <color indexed="8"/>
        <rFont val="Times New Roman"/>
        <family val="1"/>
      </rPr>
      <t>_ N _____________</t>
    </r>
  </si>
  <si>
    <t>Витрати на забезпечення твердим паливом (дровами, торфобрикетами) сімей учасників антитерористичної операції (операції об’єднаних сил)</t>
  </si>
  <si>
    <t xml:space="preserve">Кількість сімей, які потребують забезпечення твердим паливом (дровами, торфобрикетами) </t>
  </si>
  <si>
    <t>Динаміка обсягу витрат на забезпечення твердим паливом (дровами, торфобрикетами)  сімей учасників антитерористичної операції (операції об’єднаних сил) порівняно з попереднім роком</t>
  </si>
  <si>
    <t>Заступник директора департаменту – начальник управління грошових виплат, компенсацій та надання пільг департаменту соціального захисту населення Сумської міської ради</t>
  </si>
  <si>
    <t>Н.М.Москаленко</t>
  </si>
  <si>
    <t>осіб, в т.ч.</t>
  </si>
  <si>
    <t>чоловіки</t>
  </si>
  <si>
    <t>жінки</t>
  </si>
  <si>
    <t>Вартість твердого палива (дров, торфобрикетів) (з урахуванням доставки)</t>
  </si>
  <si>
    <t>Забезпечення проведення заходів для ветеранів війни та праці, осіб з інвалідністю та дітей з інвалідністю, громадян постраждалих внаслідок аварії на ЧАЕС</t>
  </si>
  <si>
    <t>грн., в т.ч.</t>
  </si>
  <si>
    <t>чол.</t>
  </si>
  <si>
    <t>жін.</t>
  </si>
  <si>
    <t>3.3</t>
  </si>
  <si>
    <t>Відшкодування за встановлення пам’ятників та облаштування місць поховання загиблих (померлих) учасників антитерористичної операції (операції Об'єднаних сил)</t>
  </si>
  <si>
    <t>Відшкодування за встановлення пам’ятників та облаштування місць поховання загиблих (померлих) учасників антитерористичної операції                  (операції Об'єднаних сил)</t>
  </si>
  <si>
    <t>Кількість осіб, які потребують відшкодування</t>
  </si>
  <si>
    <t>Наявність звернень</t>
  </si>
  <si>
    <t xml:space="preserve">Середній розмір матеріальної допомоги </t>
  </si>
  <si>
    <t>Розраховано відповідно до порядку використання коштів обласного бюджету для забезпечення відшкодування  за встановлення пам’ятників та облаштування місць поховання загиблих (померлих) учасників антитерористичної операції, затвердженого рішенням Сумської обласної ради 15.09.2017</t>
  </si>
  <si>
    <t>Витрати на забезпечення відшкодування за встановлення пам’ятників та облаштування місць поховання загиблих (померлих) учасників антитерористичної операції (операції Об'єднаних сил)</t>
  </si>
  <si>
    <t>Динаміка обсягу витрат на забезпечення відшкодування за встановлення пам’ятників та облаштування місць поховання загиблих (померлих) учасників антитерористичної операції (операції Об'єднаних сил)</t>
  </si>
  <si>
    <r>
      <rPr>
        <b/>
        <sz val="12"/>
        <color indexed="8"/>
        <rFont val="Times New Roman"/>
        <family val="1"/>
      </rPr>
      <t xml:space="preserve">Підстави для виконання бюджетної програми: </t>
    </r>
    <r>
      <rPr>
        <sz val="12"/>
        <color indexed="8"/>
        <rFont val="Times New Roman"/>
        <family val="1"/>
      </rPr>
      <t xml:space="preserve">Конституція України, Бюджетний кодекс, рішення Сумської обласної ради від 22 грудня     2016 року «Про обласну комплексну програму соціального захисту населення на 2017-2021 роки» (зі змінами), рішення Сумської міської ради від 28 листопада 2018 року № 4148-МР «Про затвердження міської програми «Місто Суми – територія добра та милосердя» на 2019-2021 роки» (зі змінами), рішення Сумської міської ради від 26.10.2016 № 1268-МР «Про затвердження міської програми «Соціальна підтримка учасників антитерористичної операції та членів їх сімей» на 2017-2019 роки» (зі змінами), рішення Сумської міської ради від 19 червня 2019 року </t>
    </r>
    <r>
      <rPr>
        <sz val="12"/>
        <rFont val="Times New Roman"/>
        <family val="1"/>
      </rPr>
      <t xml:space="preserve">№ 5210-МР </t>
    </r>
    <r>
      <rPr>
        <sz val="12"/>
        <color indexed="8"/>
        <rFont val="Times New Roman"/>
        <family val="1"/>
      </rPr>
      <t>«Про внесення змін та доповнень до міського бюджету м. Суми на 2019 рік»</t>
    </r>
  </si>
  <si>
    <t>Обсяг бюджетних призначень / бюджетних асигнувань - 36 199 864 гривень, у тому числі загального фонду - 36 199 864 гривень та спеціального фонду - 0 гривень.</t>
  </si>
  <si>
    <t>Заступник директора департаменту фінансів,  економіки та інвестицій Сумської міської ради</t>
  </si>
  <si>
    <t>Л.І. Співакова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</si>
</sst>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#,##0.0"/>
    <numFmt numFmtId="178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color indexed="8"/>
      <name val="Times New Roman"/>
      <family val="1"/>
    </font>
    <font>
      <sz val="9.5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.5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 wrapText="1"/>
    </xf>
    <xf numFmtId="3" fontId="55" fillId="0" borderId="11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3" fontId="55" fillId="0" borderId="14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horizontal="justify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justify" vertical="center" wrapText="1"/>
    </xf>
    <xf numFmtId="0" fontId="62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justify"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justify" vertical="center" wrapText="1"/>
    </xf>
    <xf numFmtId="0" fontId="52" fillId="0" borderId="0" xfId="0" applyFont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left" vertical="top" wrapText="1"/>
    </xf>
    <xf numFmtId="49" fontId="52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3" fontId="65" fillId="0" borderId="11" xfId="0" applyNumberFormat="1" applyFont="1" applyBorder="1" applyAlignment="1">
      <alignment horizontal="center" vertical="center" wrapText="1"/>
    </xf>
    <xf numFmtId="3" fontId="52" fillId="0" borderId="12" xfId="0" applyNumberFormat="1" applyFont="1" applyBorder="1" applyAlignment="1">
      <alignment horizontal="center" vertical="center" wrapText="1"/>
    </xf>
    <xf numFmtId="3" fontId="65" fillId="0" borderId="13" xfId="0" applyNumberFormat="1" applyFont="1" applyBorder="1" applyAlignment="1">
      <alignment horizontal="center" vertical="center" wrapText="1"/>
    </xf>
    <xf numFmtId="3" fontId="53" fillId="0" borderId="11" xfId="0" applyNumberFormat="1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3" fontId="53" fillId="0" borderId="11" xfId="0" applyNumberFormat="1" applyFont="1" applyBorder="1" applyAlignment="1">
      <alignment vertical="center" wrapText="1"/>
    </xf>
    <xf numFmtId="3" fontId="53" fillId="0" borderId="0" xfId="0" applyNumberFormat="1" applyFont="1" applyAlignment="1">
      <alignment/>
    </xf>
    <xf numFmtId="0" fontId="55" fillId="0" borderId="11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/>
    </xf>
    <xf numFmtId="0" fontId="65" fillId="0" borderId="0" xfId="0" applyFont="1" applyFill="1" applyAlignment="1">
      <alignment horizontal="center" wrapText="1"/>
    </xf>
    <xf numFmtId="0" fontId="66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/>
    </xf>
    <xf numFmtId="0" fontId="53" fillId="0" borderId="11" xfId="0" applyFont="1" applyBorder="1" applyAlignment="1">
      <alignment horizontal="center" vertical="center" wrapText="1"/>
    </xf>
    <xf numFmtId="178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" fontId="53" fillId="0" borderId="0" xfId="0" applyNumberFormat="1" applyFont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justify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wrapText="1"/>
    </xf>
    <xf numFmtId="0" fontId="52" fillId="0" borderId="1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justify" vertical="center" wrapText="1"/>
    </xf>
    <xf numFmtId="0" fontId="64" fillId="0" borderId="16" xfId="0" applyFont="1" applyBorder="1" applyAlignment="1">
      <alignment horizontal="justify" vertical="center" wrapText="1"/>
    </xf>
    <xf numFmtId="0" fontId="64" fillId="0" borderId="12" xfId="0" applyFont="1" applyBorder="1" applyAlignment="1">
      <alignment horizontal="justify" vertical="center" wrapText="1"/>
    </xf>
    <xf numFmtId="0" fontId="5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  <xf numFmtId="0" fontId="64" fillId="0" borderId="11" xfId="0" applyFont="1" applyBorder="1" applyAlignment="1">
      <alignment horizontal="justify" vertical="center" wrapText="1"/>
    </xf>
    <xf numFmtId="0" fontId="52" fillId="0" borderId="15" xfId="0" applyFont="1" applyFill="1" applyBorder="1" applyAlignment="1">
      <alignment horizontal="left" vertical="top" wrapText="1"/>
    </xf>
    <xf numFmtId="0" fontId="52" fillId="0" borderId="16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top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4" fillId="0" borderId="17" xfId="0" applyFont="1" applyBorder="1" applyAlignment="1">
      <alignment horizontal="center" vertical="top" wrapText="1"/>
    </xf>
    <xf numFmtId="0" fontId="52" fillId="0" borderId="0" xfId="0" applyFont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zoomScalePageLayoutView="0" workbookViewId="0" topLeftCell="A1">
      <selection activeCell="H76" sqref="H76:I241"/>
    </sheetView>
  </sheetViews>
  <sheetFormatPr defaultColWidth="21.57421875" defaultRowHeight="15"/>
  <cols>
    <col min="1" max="1" width="6.57421875" style="4" customWidth="1"/>
    <col min="2" max="2" width="27.00390625" style="4" customWidth="1"/>
    <col min="3" max="6" width="21.57421875" style="4" customWidth="1"/>
    <col min="7" max="7" width="18.8515625" style="4" customWidth="1"/>
    <col min="8" max="16384" width="21.57421875" style="4" customWidth="1"/>
  </cols>
  <sheetData>
    <row r="1" ht="15.75">
      <c r="E1" s="10" t="s">
        <v>0</v>
      </c>
    </row>
    <row r="2" ht="15.75">
      <c r="E2" s="10" t="s">
        <v>32</v>
      </c>
    </row>
    <row r="3" ht="15.75">
      <c r="E3" s="10" t="s">
        <v>33</v>
      </c>
    </row>
    <row r="4" ht="15.75">
      <c r="E4" s="10" t="s">
        <v>144</v>
      </c>
    </row>
    <row r="5" ht="15.75">
      <c r="E5" s="10" t="s">
        <v>130</v>
      </c>
    </row>
    <row r="7" spans="1:5" ht="15.75">
      <c r="A7" s="1"/>
      <c r="E7" s="1" t="s">
        <v>0</v>
      </c>
    </row>
    <row r="8" spans="1:7" ht="15.75">
      <c r="A8" s="1"/>
      <c r="E8" s="103" t="s">
        <v>1</v>
      </c>
      <c r="F8" s="103"/>
      <c r="G8" s="103"/>
    </row>
    <row r="9" spans="1:7" ht="34.5" customHeight="1">
      <c r="A9" s="1"/>
      <c r="B9" s="1"/>
      <c r="E9" s="104" t="s">
        <v>34</v>
      </c>
      <c r="F9" s="105"/>
      <c r="G9" s="105"/>
    </row>
    <row r="10" spans="1:7" ht="15" customHeight="1">
      <c r="A10" s="1"/>
      <c r="E10" s="102" t="s">
        <v>2</v>
      </c>
      <c r="F10" s="102"/>
      <c r="G10" s="102"/>
    </row>
    <row r="11" spans="1:7" ht="15.75">
      <c r="A11" s="1"/>
      <c r="E11" s="106" t="s">
        <v>148</v>
      </c>
      <c r="F11" s="90"/>
      <c r="G11" s="90"/>
    </row>
    <row r="14" spans="1:7" ht="15.75">
      <c r="A14" s="107" t="s">
        <v>3</v>
      </c>
      <c r="B14" s="107"/>
      <c r="C14" s="107"/>
      <c r="D14" s="107"/>
      <c r="E14" s="107"/>
      <c r="F14" s="107"/>
      <c r="G14" s="107"/>
    </row>
    <row r="15" spans="1:7" ht="15.75">
      <c r="A15" s="107" t="s">
        <v>35</v>
      </c>
      <c r="B15" s="107"/>
      <c r="C15" s="107"/>
      <c r="D15" s="107"/>
      <c r="E15" s="107"/>
      <c r="F15" s="107"/>
      <c r="G15" s="107"/>
    </row>
    <row r="17" spans="1:7" ht="15.75">
      <c r="A17" s="113" t="s">
        <v>4</v>
      </c>
      <c r="B17" s="48" t="s">
        <v>128</v>
      </c>
      <c r="C17" s="114"/>
      <c r="D17" s="100" t="s">
        <v>34</v>
      </c>
      <c r="E17" s="100"/>
      <c r="F17" s="100"/>
      <c r="G17" s="100"/>
    </row>
    <row r="18" spans="1:7" ht="15">
      <c r="A18" s="113"/>
      <c r="B18" s="6" t="s">
        <v>131</v>
      </c>
      <c r="C18" s="114"/>
      <c r="D18" s="99" t="s">
        <v>30</v>
      </c>
      <c r="E18" s="99"/>
      <c r="F18" s="99"/>
      <c r="G18" s="99"/>
    </row>
    <row r="19" spans="1:7" ht="15.75">
      <c r="A19" s="113" t="s">
        <v>5</v>
      </c>
      <c r="B19" s="48" t="s">
        <v>146</v>
      </c>
      <c r="C19" s="114"/>
      <c r="D19" s="101" t="s">
        <v>34</v>
      </c>
      <c r="E19" s="101"/>
      <c r="F19" s="101"/>
      <c r="G19" s="101"/>
    </row>
    <row r="20" spans="1:7" ht="15">
      <c r="A20" s="113"/>
      <c r="B20" s="6" t="s">
        <v>131</v>
      </c>
      <c r="C20" s="114"/>
      <c r="D20" s="102" t="s">
        <v>29</v>
      </c>
      <c r="E20" s="102"/>
      <c r="F20" s="102"/>
      <c r="G20" s="102"/>
    </row>
    <row r="21" spans="1:7" ht="15.75">
      <c r="A21" s="113" t="s">
        <v>6</v>
      </c>
      <c r="B21" s="48" t="s">
        <v>129</v>
      </c>
      <c r="C21" s="5">
        <v>1090</v>
      </c>
      <c r="D21" s="100" t="s">
        <v>36</v>
      </c>
      <c r="E21" s="100"/>
      <c r="F21" s="100"/>
      <c r="G21" s="100"/>
    </row>
    <row r="22" spans="1:7" ht="15">
      <c r="A22" s="113"/>
      <c r="B22" s="7" t="s">
        <v>131</v>
      </c>
      <c r="C22" s="7" t="s">
        <v>7</v>
      </c>
      <c r="D22" s="99" t="s">
        <v>31</v>
      </c>
      <c r="E22" s="99"/>
      <c r="F22" s="99"/>
      <c r="G22" s="99"/>
    </row>
    <row r="23" spans="1:7" ht="42" customHeight="1">
      <c r="A23" s="58" t="s">
        <v>8</v>
      </c>
      <c r="B23" s="90" t="s">
        <v>172</v>
      </c>
      <c r="C23" s="90"/>
      <c r="D23" s="90"/>
      <c r="E23" s="90"/>
      <c r="F23" s="90"/>
      <c r="G23" s="90"/>
    </row>
    <row r="24" spans="1:7" ht="97.5" customHeight="1">
      <c r="A24" s="58" t="s">
        <v>9</v>
      </c>
      <c r="B24" s="91" t="s">
        <v>171</v>
      </c>
      <c r="C24" s="92"/>
      <c r="D24" s="92"/>
      <c r="E24" s="92"/>
      <c r="F24" s="92"/>
      <c r="G24" s="92"/>
    </row>
    <row r="25" spans="1:7" ht="36" customHeight="1">
      <c r="A25" s="47"/>
      <c r="B25" s="46"/>
      <c r="C25" s="46"/>
      <c r="D25" s="46"/>
      <c r="E25" s="46"/>
      <c r="F25" s="46"/>
      <c r="G25" s="46"/>
    </row>
    <row r="26" spans="1:7" ht="21" customHeight="1">
      <c r="A26" s="58" t="s">
        <v>10</v>
      </c>
      <c r="B26" s="110" t="s">
        <v>132</v>
      </c>
      <c r="C26" s="100"/>
      <c r="D26" s="100"/>
      <c r="E26" s="100"/>
      <c r="F26" s="100"/>
      <c r="G26" s="100"/>
    </row>
    <row r="27" spans="1:7" ht="15.75">
      <c r="A27" s="47"/>
      <c r="B27" s="51" t="s">
        <v>133</v>
      </c>
      <c r="C27" s="111" t="s">
        <v>134</v>
      </c>
      <c r="D27" s="111"/>
      <c r="E27" s="111"/>
      <c r="F27" s="111"/>
      <c r="G27" s="111"/>
    </row>
    <row r="28" spans="1:7" ht="15.75">
      <c r="A28" s="47"/>
      <c r="B28" s="67">
        <v>1</v>
      </c>
      <c r="C28" s="94" t="s">
        <v>145</v>
      </c>
      <c r="D28" s="95"/>
      <c r="E28" s="95"/>
      <c r="F28" s="95"/>
      <c r="G28" s="96"/>
    </row>
    <row r="29" spans="1:7" ht="15.75">
      <c r="A29" s="50"/>
      <c r="B29" s="68"/>
      <c r="C29" s="69"/>
      <c r="D29" s="69"/>
      <c r="E29" s="69"/>
      <c r="F29" s="69"/>
      <c r="G29" s="69"/>
    </row>
    <row r="30" spans="1:7" ht="37.5" customHeight="1">
      <c r="A30" s="2" t="s">
        <v>11</v>
      </c>
      <c r="B30" s="90" t="s">
        <v>37</v>
      </c>
      <c r="C30" s="90"/>
      <c r="D30" s="90"/>
      <c r="E30" s="90"/>
      <c r="F30" s="90"/>
      <c r="G30" s="90"/>
    </row>
    <row r="31" spans="1:4" ht="21" customHeight="1">
      <c r="A31" s="58" t="s">
        <v>15</v>
      </c>
      <c r="B31" s="98" t="s">
        <v>12</v>
      </c>
      <c r="C31" s="98"/>
      <c r="D31" s="98"/>
    </row>
    <row r="32" ht="15.75">
      <c r="A32" s="3"/>
    </row>
    <row r="33" spans="1:7" ht="15.75">
      <c r="A33" s="11" t="s">
        <v>13</v>
      </c>
      <c r="B33" s="112" t="s">
        <v>14</v>
      </c>
      <c r="C33" s="112"/>
      <c r="D33" s="112"/>
      <c r="E33" s="112"/>
      <c r="F33" s="112"/>
      <c r="G33" s="112"/>
    </row>
    <row r="34" spans="1:7" ht="15.75">
      <c r="A34" s="8">
        <v>1</v>
      </c>
      <c r="B34" s="115" t="s">
        <v>38</v>
      </c>
      <c r="C34" s="115"/>
      <c r="D34" s="115"/>
      <c r="E34" s="115"/>
      <c r="F34" s="115"/>
      <c r="G34" s="115"/>
    </row>
    <row r="35" spans="1:7" ht="15.75">
      <c r="A35" s="8">
        <v>2</v>
      </c>
      <c r="B35" s="115" t="s">
        <v>39</v>
      </c>
      <c r="C35" s="115"/>
      <c r="D35" s="115"/>
      <c r="E35" s="115"/>
      <c r="F35" s="115"/>
      <c r="G35" s="115"/>
    </row>
    <row r="36" spans="1:7" ht="15.75">
      <c r="A36" s="8">
        <v>3</v>
      </c>
      <c r="B36" s="115" t="s">
        <v>40</v>
      </c>
      <c r="C36" s="115"/>
      <c r="D36" s="115"/>
      <c r="E36" s="115"/>
      <c r="F36" s="115"/>
      <c r="G36" s="115"/>
    </row>
    <row r="37" ht="15.75">
      <c r="A37" s="3"/>
    </row>
    <row r="38" spans="1:7" ht="15.75">
      <c r="A38" s="59" t="s">
        <v>21</v>
      </c>
      <c r="B38" s="97" t="s">
        <v>16</v>
      </c>
      <c r="C38" s="97"/>
      <c r="D38" s="97"/>
      <c r="E38" s="97"/>
      <c r="F38" s="97"/>
      <c r="G38" s="97"/>
    </row>
    <row r="39" spans="1:7" ht="15.75">
      <c r="A39" s="3"/>
      <c r="G39" s="1" t="s">
        <v>135</v>
      </c>
    </row>
    <row r="40" spans="1:7" ht="16.5" customHeight="1">
      <c r="A40" s="9" t="s">
        <v>13</v>
      </c>
      <c r="B40" s="86" t="s">
        <v>17</v>
      </c>
      <c r="C40" s="86"/>
      <c r="D40" s="86"/>
      <c r="E40" s="8" t="s">
        <v>18</v>
      </c>
      <c r="F40" s="8" t="s">
        <v>19</v>
      </c>
      <c r="G40" s="8" t="s">
        <v>20</v>
      </c>
    </row>
    <row r="41" spans="1:7" ht="13.5" customHeight="1">
      <c r="A41" s="9">
        <v>1</v>
      </c>
      <c r="B41" s="86">
        <v>2</v>
      </c>
      <c r="C41" s="86"/>
      <c r="D41" s="86"/>
      <c r="E41" s="15">
        <v>3</v>
      </c>
      <c r="F41" s="8">
        <v>4</v>
      </c>
      <c r="G41" s="8">
        <v>5</v>
      </c>
    </row>
    <row r="42" spans="1:7" ht="35.25" customHeight="1">
      <c r="A42" s="9">
        <v>1</v>
      </c>
      <c r="B42" s="87" t="s">
        <v>38</v>
      </c>
      <c r="C42" s="88"/>
      <c r="D42" s="89"/>
      <c r="E42" s="17">
        <f>E43+E44+E45+E46+E47</f>
        <v>11761323</v>
      </c>
      <c r="F42" s="14"/>
      <c r="G42" s="13">
        <f>E42+F42</f>
        <v>11761323</v>
      </c>
    </row>
    <row r="43" spans="1:7" ht="16.5" customHeight="1">
      <c r="A43" s="52" t="s">
        <v>48</v>
      </c>
      <c r="B43" s="81" t="s">
        <v>41</v>
      </c>
      <c r="C43" s="81"/>
      <c r="D43" s="81"/>
      <c r="E43" s="18">
        <f>9995566+167000+350000</f>
        <v>10512566</v>
      </c>
      <c r="F43" s="14"/>
      <c r="G43" s="12">
        <f aca="true" t="shared" si="0" ref="G43:G55">E43+F43</f>
        <v>10512566</v>
      </c>
    </row>
    <row r="44" spans="1:7" ht="29.25" customHeight="1">
      <c r="A44" s="52" t="s">
        <v>49</v>
      </c>
      <c r="B44" s="81" t="s">
        <v>42</v>
      </c>
      <c r="C44" s="81"/>
      <c r="D44" s="81"/>
      <c r="E44" s="18">
        <v>752245</v>
      </c>
      <c r="F44" s="14"/>
      <c r="G44" s="12">
        <f t="shared" si="0"/>
        <v>752245</v>
      </c>
    </row>
    <row r="45" spans="1:7" ht="45.75" customHeight="1">
      <c r="A45" s="52" t="s">
        <v>50</v>
      </c>
      <c r="B45" s="81" t="s">
        <v>158</v>
      </c>
      <c r="C45" s="81"/>
      <c r="D45" s="81"/>
      <c r="E45" s="18">
        <v>409400</v>
      </c>
      <c r="F45" s="14"/>
      <c r="G45" s="12">
        <f t="shared" si="0"/>
        <v>409400</v>
      </c>
    </row>
    <row r="46" spans="1:7" ht="32.25" customHeight="1">
      <c r="A46" s="52" t="s">
        <v>51</v>
      </c>
      <c r="B46" s="81" t="s">
        <v>43</v>
      </c>
      <c r="C46" s="81"/>
      <c r="D46" s="81"/>
      <c r="E46" s="18">
        <v>68552</v>
      </c>
      <c r="F46" s="14"/>
      <c r="G46" s="12">
        <f t="shared" si="0"/>
        <v>68552</v>
      </c>
    </row>
    <row r="47" spans="1:7" ht="49.5" customHeight="1">
      <c r="A47" s="52" t="s">
        <v>52</v>
      </c>
      <c r="B47" s="81" t="s">
        <v>44</v>
      </c>
      <c r="C47" s="81"/>
      <c r="D47" s="81"/>
      <c r="E47" s="18">
        <v>18560</v>
      </c>
      <c r="F47" s="14"/>
      <c r="G47" s="12">
        <f t="shared" si="0"/>
        <v>18560</v>
      </c>
    </row>
    <row r="48" spans="1:7" ht="33" customHeight="1">
      <c r="A48" s="9">
        <v>2</v>
      </c>
      <c r="B48" s="93" t="s">
        <v>39</v>
      </c>
      <c r="C48" s="93"/>
      <c r="D48" s="93"/>
      <c r="E48" s="17">
        <f>E49+E50+E51+E52</f>
        <v>24087441</v>
      </c>
      <c r="F48" s="14"/>
      <c r="G48" s="12">
        <f t="shared" si="0"/>
        <v>24087441</v>
      </c>
    </row>
    <row r="49" spans="1:7" ht="16.5" customHeight="1">
      <c r="A49" s="52" t="s">
        <v>53</v>
      </c>
      <c r="B49" s="81" t="s">
        <v>41</v>
      </c>
      <c r="C49" s="81"/>
      <c r="D49" s="81"/>
      <c r="E49" s="18">
        <v>2102400</v>
      </c>
      <c r="F49" s="14"/>
      <c r="G49" s="12">
        <f t="shared" si="0"/>
        <v>2102400</v>
      </c>
    </row>
    <row r="50" spans="1:7" ht="27.75" customHeight="1">
      <c r="A50" s="52" t="s">
        <v>54</v>
      </c>
      <c r="B50" s="81" t="s">
        <v>42</v>
      </c>
      <c r="C50" s="81"/>
      <c r="D50" s="81"/>
      <c r="E50" s="18">
        <v>976081</v>
      </c>
      <c r="F50" s="14"/>
      <c r="G50" s="12">
        <f t="shared" si="0"/>
        <v>976081</v>
      </c>
    </row>
    <row r="51" spans="1:7" ht="46.5" customHeight="1">
      <c r="A51" s="52" t="s">
        <v>55</v>
      </c>
      <c r="B51" s="81" t="s">
        <v>45</v>
      </c>
      <c r="C51" s="81"/>
      <c r="D51" s="81"/>
      <c r="E51" s="18">
        <v>21000000</v>
      </c>
      <c r="F51" s="14"/>
      <c r="G51" s="12">
        <f t="shared" si="0"/>
        <v>21000000</v>
      </c>
    </row>
    <row r="52" spans="1:7" ht="79.5" customHeight="1">
      <c r="A52" s="52" t="s">
        <v>56</v>
      </c>
      <c r="B52" s="81" t="s">
        <v>126</v>
      </c>
      <c r="C52" s="81"/>
      <c r="D52" s="81"/>
      <c r="E52" s="18">
        <v>8960</v>
      </c>
      <c r="F52" s="14"/>
      <c r="G52" s="12">
        <f t="shared" si="0"/>
        <v>8960</v>
      </c>
    </row>
    <row r="53" spans="1:7" ht="30.75" customHeight="1">
      <c r="A53" s="9">
        <v>3</v>
      </c>
      <c r="B53" s="93" t="s">
        <v>40</v>
      </c>
      <c r="C53" s="93"/>
      <c r="D53" s="93"/>
      <c r="E53" s="17">
        <f>E54+E55+E56</f>
        <v>351100</v>
      </c>
      <c r="F53" s="14"/>
      <c r="G53" s="12">
        <f t="shared" si="0"/>
        <v>351100</v>
      </c>
    </row>
    <row r="54" spans="1:7" ht="45" customHeight="1">
      <c r="A54" s="52" t="s">
        <v>57</v>
      </c>
      <c r="B54" s="81" t="s">
        <v>46</v>
      </c>
      <c r="C54" s="81"/>
      <c r="D54" s="81"/>
      <c r="E54" s="18">
        <v>317300</v>
      </c>
      <c r="F54" s="14"/>
      <c r="G54" s="12">
        <f t="shared" si="0"/>
        <v>317300</v>
      </c>
    </row>
    <row r="55" spans="1:7" ht="15.75" customHeight="1">
      <c r="A55" s="52" t="s">
        <v>58</v>
      </c>
      <c r="B55" s="81" t="s">
        <v>47</v>
      </c>
      <c r="C55" s="81"/>
      <c r="D55" s="81"/>
      <c r="E55" s="18">
        <v>28800</v>
      </c>
      <c r="F55" s="14"/>
      <c r="G55" s="12">
        <f t="shared" si="0"/>
        <v>28800</v>
      </c>
    </row>
    <row r="56" spans="1:7" ht="48" customHeight="1">
      <c r="A56" s="52" t="s">
        <v>162</v>
      </c>
      <c r="B56" s="81" t="s">
        <v>163</v>
      </c>
      <c r="C56" s="81"/>
      <c r="D56" s="81"/>
      <c r="E56" s="18">
        <v>5000</v>
      </c>
      <c r="F56" s="14"/>
      <c r="G56" s="12">
        <f>E56+F56</f>
        <v>5000</v>
      </c>
    </row>
    <row r="57" spans="1:7" ht="15.75" customHeight="1">
      <c r="A57" s="112" t="s">
        <v>20</v>
      </c>
      <c r="B57" s="112"/>
      <c r="C57" s="112"/>
      <c r="D57" s="112"/>
      <c r="E57" s="16">
        <f>E53+E42+E48</f>
        <v>36199864</v>
      </c>
      <c r="F57" s="13">
        <f>F53+F42+F48</f>
        <v>0</v>
      </c>
      <c r="G57" s="13">
        <f>G53+G42+G48</f>
        <v>36199864</v>
      </c>
    </row>
    <row r="58" ht="12.75" customHeight="1">
      <c r="A58" s="3"/>
    </row>
    <row r="59" spans="1:7" ht="15.75">
      <c r="A59" s="58" t="s">
        <v>24</v>
      </c>
      <c r="B59" s="97" t="s">
        <v>22</v>
      </c>
      <c r="C59" s="97"/>
      <c r="D59" s="97"/>
      <c r="E59" s="97"/>
      <c r="F59" s="97"/>
      <c r="G59" s="97"/>
    </row>
    <row r="60" spans="1:7" ht="12.75" customHeight="1">
      <c r="A60" s="3"/>
      <c r="G60" s="1" t="s">
        <v>135</v>
      </c>
    </row>
    <row r="61" spans="1:7" ht="18.75" customHeight="1">
      <c r="A61" s="9" t="s">
        <v>13</v>
      </c>
      <c r="B61" s="86" t="s">
        <v>23</v>
      </c>
      <c r="C61" s="86"/>
      <c r="D61" s="86"/>
      <c r="E61" s="8" t="s">
        <v>18</v>
      </c>
      <c r="F61" s="8" t="s">
        <v>19</v>
      </c>
      <c r="G61" s="8" t="s">
        <v>20</v>
      </c>
    </row>
    <row r="62" spans="1:7" ht="14.25" customHeight="1">
      <c r="A62" s="54">
        <v>1</v>
      </c>
      <c r="B62" s="86">
        <v>2</v>
      </c>
      <c r="C62" s="86"/>
      <c r="D62" s="86"/>
      <c r="E62" s="15">
        <v>3</v>
      </c>
      <c r="F62" s="8">
        <v>4</v>
      </c>
      <c r="G62" s="8">
        <v>5</v>
      </c>
    </row>
    <row r="63" spans="1:7" ht="18" customHeight="1">
      <c r="A63" s="54">
        <v>1</v>
      </c>
      <c r="B63" s="81" t="s">
        <v>59</v>
      </c>
      <c r="C63" s="81"/>
      <c r="D63" s="81"/>
      <c r="E63" s="60">
        <f>E42</f>
        <v>11761323</v>
      </c>
      <c r="F63" s="61"/>
      <c r="G63" s="12">
        <f>E63+F63</f>
        <v>11761323</v>
      </c>
    </row>
    <row r="64" spans="1:7" ht="31.5" customHeight="1">
      <c r="A64" s="54">
        <v>2</v>
      </c>
      <c r="B64" s="81" t="s">
        <v>60</v>
      </c>
      <c r="C64" s="81"/>
      <c r="D64" s="81"/>
      <c r="E64" s="62">
        <f>E48</f>
        <v>24087441</v>
      </c>
      <c r="F64" s="61"/>
      <c r="G64" s="12">
        <f>E64+F64</f>
        <v>24087441</v>
      </c>
    </row>
    <row r="65" spans="1:7" ht="17.25" customHeight="1">
      <c r="A65" s="54">
        <v>3</v>
      </c>
      <c r="B65" s="81" t="s">
        <v>61</v>
      </c>
      <c r="C65" s="81"/>
      <c r="D65" s="81"/>
      <c r="E65" s="60">
        <f>E53</f>
        <v>351100</v>
      </c>
      <c r="F65" s="61"/>
      <c r="G65" s="12">
        <f>E65+F65</f>
        <v>351100</v>
      </c>
    </row>
    <row r="66" spans="1:7" ht="15.75">
      <c r="A66" s="53"/>
      <c r="B66" s="82" t="s">
        <v>20</v>
      </c>
      <c r="C66" s="83"/>
      <c r="D66" s="84"/>
      <c r="E66" s="16">
        <f>SUM(E63:E65)</f>
        <v>36199864</v>
      </c>
      <c r="F66" s="16">
        <f>SUM(F63:F65)</f>
        <v>0</v>
      </c>
      <c r="G66" s="16">
        <f>SUM(G63:G65)</f>
        <v>36199864</v>
      </c>
    </row>
    <row r="67" ht="8.25" customHeight="1">
      <c r="A67" s="3"/>
    </row>
    <row r="68" spans="1:7" ht="15.75">
      <c r="A68" s="58" t="s">
        <v>136</v>
      </c>
      <c r="B68" s="97" t="s">
        <v>25</v>
      </c>
      <c r="C68" s="97"/>
      <c r="D68" s="97"/>
      <c r="E68" s="97"/>
      <c r="F68" s="97"/>
      <c r="G68" s="97"/>
    </row>
    <row r="69" ht="9.75" customHeight="1">
      <c r="A69" s="3"/>
    </row>
    <row r="70" spans="1:7" ht="15.75" customHeight="1">
      <c r="A70" s="8" t="s">
        <v>13</v>
      </c>
      <c r="B70" s="8" t="s">
        <v>137</v>
      </c>
      <c r="C70" s="8" t="s">
        <v>26</v>
      </c>
      <c r="D70" s="8" t="s">
        <v>27</v>
      </c>
      <c r="E70" s="8" t="s">
        <v>18</v>
      </c>
      <c r="F70" s="8" t="s">
        <v>19</v>
      </c>
      <c r="G70" s="8" t="s">
        <v>20</v>
      </c>
    </row>
    <row r="71" spans="1:7" ht="15.75">
      <c r="A71" s="15">
        <v>1</v>
      </c>
      <c r="B71" s="15">
        <v>2</v>
      </c>
      <c r="C71" s="15">
        <v>3</v>
      </c>
      <c r="D71" s="15">
        <v>4</v>
      </c>
      <c r="E71" s="15">
        <v>5</v>
      </c>
      <c r="F71" s="15">
        <v>6</v>
      </c>
      <c r="G71" s="15">
        <v>7</v>
      </c>
    </row>
    <row r="72" spans="1:7" ht="15.75" customHeight="1">
      <c r="A72" s="21">
        <v>1</v>
      </c>
      <c r="B72" s="109" t="s">
        <v>62</v>
      </c>
      <c r="C72" s="109"/>
      <c r="D72" s="109"/>
      <c r="E72" s="109"/>
      <c r="F72" s="109"/>
      <c r="G72" s="109"/>
    </row>
    <row r="73" spans="1:7" ht="15.75" customHeight="1">
      <c r="A73" s="45" t="s">
        <v>48</v>
      </c>
      <c r="B73" s="108" t="s">
        <v>41</v>
      </c>
      <c r="C73" s="108"/>
      <c r="D73" s="108"/>
      <c r="E73" s="108"/>
      <c r="F73" s="108"/>
      <c r="G73" s="108"/>
    </row>
    <row r="74" spans="1:7" ht="15">
      <c r="A74" s="19"/>
      <c r="B74" s="55" t="s">
        <v>141</v>
      </c>
      <c r="C74" s="22"/>
      <c r="D74" s="23"/>
      <c r="E74" s="23"/>
      <c r="F74" s="23"/>
      <c r="G74" s="19"/>
    </row>
    <row r="75" spans="1:7" ht="36" customHeight="1">
      <c r="A75" s="19"/>
      <c r="B75" s="24" t="s">
        <v>63</v>
      </c>
      <c r="C75" s="25" t="s">
        <v>159</v>
      </c>
      <c r="D75" s="26" t="s">
        <v>65</v>
      </c>
      <c r="E75" s="63">
        <f>9995566+167000+350000</f>
        <v>10512566</v>
      </c>
      <c r="F75" s="63"/>
      <c r="G75" s="63">
        <f>E75</f>
        <v>10512566</v>
      </c>
    </row>
    <row r="76" spans="1:8" ht="17.25" customHeight="1">
      <c r="A76" s="77"/>
      <c r="B76" s="24"/>
      <c r="C76" s="25" t="s">
        <v>160</v>
      </c>
      <c r="D76" s="26"/>
      <c r="E76" s="63">
        <f>E75/E79*E80</f>
        <v>5411956.886759582</v>
      </c>
      <c r="F76" s="63"/>
      <c r="G76" s="63"/>
      <c r="H76" s="78"/>
    </row>
    <row r="77" spans="1:7" ht="15.75" customHeight="1">
      <c r="A77" s="77"/>
      <c r="B77" s="24"/>
      <c r="C77" s="25" t="s">
        <v>161</v>
      </c>
      <c r="D77" s="26"/>
      <c r="E77" s="63">
        <f>E75/E79*E81</f>
        <v>5100609.113240418</v>
      </c>
      <c r="F77" s="63"/>
      <c r="G77" s="63"/>
    </row>
    <row r="78" spans="1:7" ht="12" customHeight="1">
      <c r="A78" s="19"/>
      <c r="B78" s="55" t="s">
        <v>140</v>
      </c>
      <c r="C78" s="22"/>
      <c r="D78" s="23"/>
      <c r="E78" s="65"/>
      <c r="F78" s="65"/>
      <c r="G78" s="63"/>
    </row>
    <row r="79" spans="1:7" ht="36" customHeight="1">
      <c r="A79" s="19"/>
      <c r="B79" s="27" t="s">
        <v>66</v>
      </c>
      <c r="C79" s="28" t="s">
        <v>154</v>
      </c>
      <c r="D79" s="24" t="s">
        <v>67</v>
      </c>
      <c r="E79" s="63">
        <f>E80+E81</f>
        <v>3444</v>
      </c>
      <c r="F79" s="63"/>
      <c r="G79" s="63">
        <f>E79+F79</f>
        <v>3444</v>
      </c>
    </row>
    <row r="80" spans="1:7" ht="12" customHeight="1">
      <c r="A80" s="75"/>
      <c r="B80" s="27"/>
      <c r="C80" s="28" t="s">
        <v>155</v>
      </c>
      <c r="D80" s="24"/>
      <c r="E80" s="63">
        <f>1771-2+3+1</f>
        <v>1773</v>
      </c>
      <c r="F80" s="63"/>
      <c r="G80" s="63">
        <f>E80</f>
        <v>1773</v>
      </c>
    </row>
    <row r="81" spans="1:7" ht="12.75" customHeight="1">
      <c r="A81" s="75"/>
      <c r="B81" s="27"/>
      <c r="C81" s="28" t="s">
        <v>156</v>
      </c>
      <c r="D81" s="24"/>
      <c r="E81" s="63">
        <f>1667-3+5+2</f>
        <v>1671</v>
      </c>
      <c r="F81" s="63"/>
      <c r="G81" s="63">
        <f>E81</f>
        <v>1671</v>
      </c>
    </row>
    <row r="82" spans="1:7" ht="15">
      <c r="A82" s="19"/>
      <c r="B82" s="55" t="s">
        <v>139</v>
      </c>
      <c r="C82" s="29"/>
      <c r="D82" s="19"/>
      <c r="E82" s="49"/>
      <c r="F82" s="49"/>
      <c r="G82" s="49"/>
    </row>
    <row r="83" spans="1:7" ht="25.5" customHeight="1">
      <c r="A83" s="19"/>
      <c r="B83" s="27" t="s">
        <v>68</v>
      </c>
      <c r="C83" s="28" t="s">
        <v>64</v>
      </c>
      <c r="D83" s="28" t="s">
        <v>69</v>
      </c>
      <c r="E83" s="64">
        <f>ROUND(E75/E79,2)</f>
        <v>3052.43</v>
      </c>
      <c r="F83" s="64"/>
      <c r="G83" s="64">
        <f>E83+F83</f>
        <v>3052.43</v>
      </c>
    </row>
    <row r="84" spans="1:7" ht="15">
      <c r="A84" s="19"/>
      <c r="B84" s="55" t="s">
        <v>138</v>
      </c>
      <c r="C84" s="29"/>
      <c r="D84" s="19"/>
      <c r="E84" s="49"/>
      <c r="F84" s="49"/>
      <c r="G84" s="49"/>
    </row>
    <row r="85" spans="1:7" ht="51" customHeight="1">
      <c r="A85" s="19"/>
      <c r="B85" s="27" t="s">
        <v>70</v>
      </c>
      <c r="C85" s="28" t="s">
        <v>71</v>
      </c>
      <c r="D85" s="28" t="s">
        <v>69</v>
      </c>
      <c r="E85" s="49">
        <v>99.4</v>
      </c>
      <c r="F85" s="49"/>
      <c r="G85" s="49">
        <f>E85+F85</f>
        <v>99.4</v>
      </c>
    </row>
    <row r="86" spans="1:7" ht="14.25" customHeight="1">
      <c r="A86" s="45" t="s">
        <v>49</v>
      </c>
      <c r="B86" s="108" t="s">
        <v>42</v>
      </c>
      <c r="C86" s="108"/>
      <c r="D86" s="108"/>
      <c r="E86" s="108"/>
      <c r="F86" s="108"/>
      <c r="G86" s="108"/>
    </row>
    <row r="87" spans="1:7" ht="12.75" customHeight="1">
      <c r="A87" s="19"/>
      <c r="B87" s="55" t="s">
        <v>141</v>
      </c>
      <c r="C87" s="22"/>
      <c r="D87" s="23"/>
      <c r="E87" s="23"/>
      <c r="F87" s="23"/>
      <c r="G87" s="19"/>
    </row>
    <row r="88" spans="1:7" ht="39" customHeight="1">
      <c r="A88" s="19"/>
      <c r="B88" s="24" t="s">
        <v>72</v>
      </c>
      <c r="C88" s="25" t="s">
        <v>159</v>
      </c>
      <c r="D88" s="26" t="s">
        <v>73</v>
      </c>
      <c r="E88" s="63">
        <v>693640</v>
      </c>
      <c r="F88" s="63"/>
      <c r="G88" s="63">
        <f>E88+F88</f>
        <v>693640</v>
      </c>
    </row>
    <row r="89" spans="1:8" ht="15">
      <c r="A89" s="77"/>
      <c r="B89" s="24"/>
      <c r="C89" s="25" t="s">
        <v>160</v>
      </c>
      <c r="D89" s="26"/>
      <c r="E89" s="63">
        <f>ROUND(E88/E95*E96,0)</f>
        <v>423531</v>
      </c>
      <c r="F89" s="63"/>
      <c r="G89" s="63">
        <f>E89</f>
        <v>423531</v>
      </c>
      <c r="H89" s="78"/>
    </row>
    <row r="90" spans="1:7" ht="15">
      <c r="A90" s="77"/>
      <c r="B90" s="24"/>
      <c r="C90" s="25" t="s">
        <v>161</v>
      </c>
      <c r="D90" s="26"/>
      <c r="E90" s="63">
        <f>ROUND(E88/E95*E97,0)</f>
        <v>270109</v>
      </c>
      <c r="F90" s="63"/>
      <c r="G90" s="63">
        <f>E90</f>
        <v>270109</v>
      </c>
    </row>
    <row r="91" spans="1:7" ht="38.25">
      <c r="A91" s="19"/>
      <c r="B91" s="24" t="s">
        <v>74</v>
      </c>
      <c r="C91" s="25" t="s">
        <v>159</v>
      </c>
      <c r="D91" s="27" t="s">
        <v>73</v>
      </c>
      <c r="E91" s="63">
        <v>58605</v>
      </c>
      <c r="F91" s="63"/>
      <c r="G91" s="63">
        <f>E91+F91</f>
        <v>58605</v>
      </c>
    </row>
    <row r="92" spans="1:8" ht="15">
      <c r="A92" s="77"/>
      <c r="B92" s="24"/>
      <c r="C92" s="25" t="s">
        <v>160</v>
      </c>
      <c r="D92" s="27"/>
      <c r="E92" s="63">
        <f>ROUND(E91/E98*E99,0)</f>
        <v>29303</v>
      </c>
      <c r="F92" s="63"/>
      <c r="G92" s="63">
        <f>E92</f>
        <v>29303</v>
      </c>
      <c r="H92" s="78"/>
    </row>
    <row r="93" spans="1:7" ht="15">
      <c r="A93" s="77"/>
      <c r="B93" s="24"/>
      <c r="C93" s="25" t="s">
        <v>161</v>
      </c>
      <c r="D93" s="27"/>
      <c r="E93" s="63">
        <f>ROUND(E91/E98*E100,0)-1</f>
        <v>29302</v>
      </c>
      <c r="F93" s="63"/>
      <c r="G93" s="63">
        <f>E93</f>
        <v>29302</v>
      </c>
    </row>
    <row r="94" spans="1:7" ht="11.25" customHeight="1">
      <c r="A94" s="19"/>
      <c r="B94" s="55" t="s">
        <v>140</v>
      </c>
      <c r="C94" s="22"/>
      <c r="D94" s="23"/>
      <c r="E94" s="49"/>
      <c r="F94" s="49"/>
      <c r="G94" s="49"/>
    </row>
    <row r="95" spans="1:7" ht="36.75" customHeight="1">
      <c r="A95" s="19"/>
      <c r="B95" s="27" t="s">
        <v>75</v>
      </c>
      <c r="C95" s="39" t="s">
        <v>154</v>
      </c>
      <c r="D95" s="24" t="s">
        <v>65</v>
      </c>
      <c r="E95" s="63">
        <f>E96+E97</f>
        <v>321</v>
      </c>
      <c r="F95" s="49"/>
      <c r="G95" s="49">
        <f>E95+F95</f>
        <v>321</v>
      </c>
    </row>
    <row r="96" spans="1:7" ht="15">
      <c r="A96" s="75"/>
      <c r="B96" s="27"/>
      <c r="C96" s="28" t="s">
        <v>155</v>
      </c>
      <c r="D96" s="24"/>
      <c r="E96" s="63">
        <v>196</v>
      </c>
      <c r="F96" s="63"/>
      <c r="G96" s="63">
        <f>E96</f>
        <v>196</v>
      </c>
    </row>
    <row r="97" spans="1:7" ht="11.25" customHeight="1">
      <c r="A97" s="75"/>
      <c r="B97" s="27"/>
      <c r="C97" s="28" t="s">
        <v>156</v>
      </c>
      <c r="D97" s="24"/>
      <c r="E97" s="63">
        <v>125</v>
      </c>
      <c r="F97" s="63"/>
      <c r="G97" s="63">
        <f>E97</f>
        <v>125</v>
      </c>
    </row>
    <row r="98" spans="1:7" ht="39.75" customHeight="1">
      <c r="A98" s="19"/>
      <c r="B98" s="27" t="s">
        <v>76</v>
      </c>
      <c r="C98" s="28" t="s">
        <v>154</v>
      </c>
      <c r="D98" s="24" t="s">
        <v>65</v>
      </c>
      <c r="E98" s="63">
        <f>E99+E100</f>
        <v>8</v>
      </c>
      <c r="F98" s="49"/>
      <c r="G98" s="49">
        <f>E98+F98</f>
        <v>8</v>
      </c>
    </row>
    <row r="99" spans="1:7" ht="15">
      <c r="A99" s="75"/>
      <c r="B99" s="27"/>
      <c r="C99" s="28" t="s">
        <v>155</v>
      </c>
      <c r="D99" s="24"/>
      <c r="E99" s="63">
        <v>4</v>
      </c>
      <c r="F99" s="63"/>
      <c r="G99" s="63">
        <f>E99</f>
        <v>4</v>
      </c>
    </row>
    <row r="100" spans="1:7" ht="11.25" customHeight="1">
      <c r="A100" s="75"/>
      <c r="B100" s="27"/>
      <c r="C100" s="28" t="s">
        <v>156</v>
      </c>
      <c r="D100" s="24"/>
      <c r="E100" s="63">
        <v>4</v>
      </c>
      <c r="F100" s="63"/>
      <c r="G100" s="63">
        <f>E100</f>
        <v>4</v>
      </c>
    </row>
    <row r="101" spans="1:7" ht="11.25" customHeight="1">
      <c r="A101" s="19"/>
      <c r="B101" s="55" t="s">
        <v>139</v>
      </c>
      <c r="C101" s="29"/>
      <c r="D101" s="19"/>
      <c r="E101" s="49"/>
      <c r="F101" s="49"/>
      <c r="G101" s="49"/>
    </row>
    <row r="102" spans="1:7" ht="39" customHeight="1">
      <c r="A102" s="19"/>
      <c r="B102" s="27" t="s">
        <v>77</v>
      </c>
      <c r="C102" s="28" t="s">
        <v>64</v>
      </c>
      <c r="D102" s="28" t="s">
        <v>69</v>
      </c>
      <c r="E102" s="49">
        <f>ROUND(E88/E95/12,2)</f>
        <v>180.07</v>
      </c>
      <c r="F102" s="49"/>
      <c r="G102" s="49">
        <f>E102+F102</f>
        <v>180.07</v>
      </c>
    </row>
    <row r="103" spans="1:7" ht="39" customHeight="1">
      <c r="A103" s="19"/>
      <c r="B103" s="27" t="s">
        <v>78</v>
      </c>
      <c r="C103" s="28" t="s">
        <v>64</v>
      </c>
      <c r="D103" s="28" t="s">
        <v>69</v>
      </c>
      <c r="E103" s="64">
        <f>ROUND(E91/E98,2)</f>
        <v>7325.63</v>
      </c>
      <c r="F103" s="64"/>
      <c r="G103" s="64">
        <f>E103+F103</f>
        <v>7325.63</v>
      </c>
    </row>
    <row r="104" spans="1:7" ht="12" customHeight="1">
      <c r="A104" s="19"/>
      <c r="B104" s="55" t="s">
        <v>138</v>
      </c>
      <c r="C104" s="29"/>
      <c r="D104" s="19"/>
      <c r="E104" s="49"/>
      <c r="F104" s="49"/>
      <c r="G104" s="49"/>
    </row>
    <row r="105" spans="1:7" ht="38.25" customHeight="1">
      <c r="A105" s="19"/>
      <c r="B105" s="27" t="s">
        <v>79</v>
      </c>
      <c r="C105" s="28" t="s">
        <v>71</v>
      </c>
      <c r="D105" s="28" t="s">
        <v>69</v>
      </c>
      <c r="E105" s="49">
        <v>196.9</v>
      </c>
      <c r="F105" s="49"/>
      <c r="G105" s="49">
        <f>E105+F105</f>
        <v>196.9</v>
      </c>
    </row>
    <row r="106" spans="1:7" ht="30" customHeight="1">
      <c r="A106" s="45" t="s">
        <v>50</v>
      </c>
      <c r="B106" s="108" t="s">
        <v>158</v>
      </c>
      <c r="C106" s="108"/>
      <c r="D106" s="108"/>
      <c r="E106" s="108"/>
      <c r="F106" s="108"/>
      <c r="G106" s="108"/>
    </row>
    <row r="107" spans="1:7" ht="12" customHeight="1">
      <c r="A107" s="19"/>
      <c r="B107" s="55" t="s">
        <v>141</v>
      </c>
      <c r="C107" s="19"/>
      <c r="D107" s="19"/>
      <c r="E107" s="19"/>
      <c r="F107" s="19"/>
      <c r="G107" s="19"/>
    </row>
    <row r="108" spans="1:7" ht="38.25">
      <c r="A108" s="19"/>
      <c r="B108" s="27" t="s">
        <v>80</v>
      </c>
      <c r="C108" s="25" t="s">
        <v>159</v>
      </c>
      <c r="D108" s="19" t="s">
        <v>81</v>
      </c>
      <c r="E108" s="63">
        <v>406400</v>
      </c>
      <c r="F108" s="63"/>
      <c r="G108" s="63">
        <f>E108+F108</f>
        <v>406400</v>
      </c>
    </row>
    <row r="109" spans="1:8" ht="15">
      <c r="A109" s="77"/>
      <c r="B109" s="27"/>
      <c r="C109" s="25" t="s">
        <v>160</v>
      </c>
      <c r="D109" s="77"/>
      <c r="E109" s="63">
        <f>E108/E112*E113</f>
        <v>202993.70558375632</v>
      </c>
      <c r="F109" s="63"/>
      <c r="G109" s="63">
        <f>E109</f>
        <v>202993.70558375632</v>
      </c>
      <c r="H109" s="78"/>
    </row>
    <row r="110" spans="1:7" ht="15">
      <c r="A110" s="77"/>
      <c r="B110" s="27"/>
      <c r="C110" s="25" t="s">
        <v>161</v>
      </c>
      <c r="D110" s="77"/>
      <c r="E110" s="63">
        <f>E108/E112*E114</f>
        <v>203406.29441624365</v>
      </c>
      <c r="F110" s="63"/>
      <c r="G110" s="63">
        <f>E110</f>
        <v>203406.29441624365</v>
      </c>
    </row>
    <row r="111" spans="1:7" ht="15">
      <c r="A111" s="19"/>
      <c r="B111" s="55" t="s">
        <v>140</v>
      </c>
      <c r="C111" s="19"/>
      <c r="D111" s="19"/>
      <c r="E111" s="49"/>
      <c r="F111" s="49"/>
      <c r="G111" s="49"/>
    </row>
    <row r="112" spans="1:7" ht="50.25" customHeight="1">
      <c r="A112" s="19"/>
      <c r="B112" s="27" t="s">
        <v>82</v>
      </c>
      <c r="C112" s="22" t="s">
        <v>154</v>
      </c>
      <c r="D112" s="28" t="s">
        <v>83</v>
      </c>
      <c r="E112" s="63">
        <f>E113+E114</f>
        <v>985</v>
      </c>
      <c r="F112" s="49"/>
      <c r="G112" s="49">
        <f>E112+F112</f>
        <v>985</v>
      </c>
    </row>
    <row r="113" spans="1:7" ht="15">
      <c r="A113" s="75"/>
      <c r="B113" s="27"/>
      <c r="C113" s="28" t="s">
        <v>155</v>
      </c>
      <c r="D113" s="24"/>
      <c r="E113" s="63">
        <v>492</v>
      </c>
      <c r="F113" s="63"/>
      <c r="G113" s="63">
        <f>E113</f>
        <v>492</v>
      </c>
    </row>
    <row r="114" spans="1:7" ht="11.25" customHeight="1">
      <c r="A114" s="75"/>
      <c r="B114" s="27"/>
      <c r="C114" s="28" t="s">
        <v>156</v>
      </c>
      <c r="D114" s="24"/>
      <c r="E114" s="63">
        <v>493</v>
      </c>
      <c r="F114" s="63"/>
      <c r="G114" s="63">
        <f>E114</f>
        <v>493</v>
      </c>
    </row>
    <row r="115" spans="1:7" ht="13.5" customHeight="1">
      <c r="A115" s="19"/>
      <c r="B115" s="55" t="s">
        <v>139</v>
      </c>
      <c r="C115" s="29"/>
      <c r="D115" s="19"/>
      <c r="E115" s="49"/>
      <c r="F115" s="49"/>
      <c r="G115" s="49"/>
    </row>
    <row r="116" spans="1:7" ht="27" customHeight="1">
      <c r="A116" s="19"/>
      <c r="B116" s="27" t="s">
        <v>84</v>
      </c>
      <c r="C116" s="28" t="s">
        <v>64</v>
      </c>
      <c r="D116" s="28" t="s">
        <v>69</v>
      </c>
      <c r="E116" s="49">
        <f>ROUND(E108/E112,2)</f>
        <v>412.59</v>
      </c>
      <c r="F116" s="49"/>
      <c r="G116" s="49">
        <f>E116+F116</f>
        <v>412.59</v>
      </c>
    </row>
    <row r="117" spans="1:7" ht="12" customHeight="1">
      <c r="A117" s="19"/>
      <c r="B117" s="55" t="s">
        <v>138</v>
      </c>
      <c r="C117" s="29"/>
      <c r="D117" s="19"/>
      <c r="E117" s="49"/>
      <c r="F117" s="49"/>
      <c r="G117" s="49"/>
    </row>
    <row r="118" spans="1:7" ht="39.75" customHeight="1">
      <c r="A118" s="19"/>
      <c r="B118" s="27" t="s">
        <v>85</v>
      </c>
      <c r="C118" s="28" t="s">
        <v>71</v>
      </c>
      <c r="D118" s="28" t="s">
        <v>69</v>
      </c>
      <c r="E118" s="76">
        <v>270</v>
      </c>
      <c r="F118" s="49"/>
      <c r="G118" s="76">
        <f>E118+F118</f>
        <v>270</v>
      </c>
    </row>
    <row r="119" spans="1:7" ht="15">
      <c r="A119" s="45" t="s">
        <v>51</v>
      </c>
      <c r="B119" s="108" t="s">
        <v>43</v>
      </c>
      <c r="C119" s="108"/>
      <c r="D119" s="108"/>
      <c r="E119" s="108"/>
      <c r="F119" s="108"/>
      <c r="G119" s="108"/>
    </row>
    <row r="120" spans="1:7" ht="15">
      <c r="A120" s="19"/>
      <c r="B120" s="55" t="s">
        <v>141</v>
      </c>
      <c r="C120" s="22"/>
      <c r="D120" s="23"/>
      <c r="E120" s="23"/>
      <c r="F120" s="23"/>
      <c r="G120" s="19"/>
    </row>
    <row r="121" spans="1:7" ht="15" customHeight="1">
      <c r="A121" s="19"/>
      <c r="B121" s="27" t="s">
        <v>86</v>
      </c>
      <c r="C121" s="25" t="s">
        <v>64</v>
      </c>
      <c r="D121" s="24" t="s">
        <v>87</v>
      </c>
      <c r="E121" s="63">
        <v>68552</v>
      </c>
      <c r="F121" s="63"/>
      <c r="G121" s="63">
        <f>E121+F121</f>
        <v>68552</v>
      </c>
    </row>
    <row r="122" spans="1:7" ht="15">
      <c r="A122" s="19"/>
      <c r="B122" s="55" t="s">
        <v>140</v>
      </c>
      <c r="C122" s="22"/>
      <c r="D122" s="31"/>
      <c r="E122" s="49"/>
      <c r="F122" s="49"/>
      <c r="G122" s="49"/>
    </row>
    <row r="123" spans="1:7" ht="15">
      <c r="A123" s="19"/>
      <c r="B123" s="27" t="s">
        <v>88</v>
      </c>
      <c r="C123" s="22" t="s">
        <v>89</v>
      </c>
      <c r="D123" s="32" t="s">
        <v>90</v>
      </c>
      <c r="E123" s="49">
        <v>2</v>
      </c>
      <c r="F123" s="49"/>
      <c r="G123" s="49">
        <f>E123+F123</f>
        <v>2</v>
      </c>
    </row>
    <row r="124" spans="1:7" ht="13.5" customHeight="1">
      <c r="A124" s="19"/>
      <c r="B124" s="55" t="s">
        <v>139</v>
      </c>
      <c r="C124" s="29"/>
      <c r="D124" s="19"/>
      <c r="E124" s="49"/>
      <c r="F124" s="49"/>
      <c r="G124" s="49"/>
    </row>
    <row r="125" spans="1:7" ht="51" customHeight="1">
      <c r="A125" s="19"/>
      <c r="B125" s="27" t="s">
        <v>91</v>
      </c>
      <c r="C125" s="22" t="s">
        <v>64</v>
      </c>
      <c r="D125" s="19" t="s">
        <v>69</v>
      </c>
      <c r="E125" s="64">
        <f>ROUND(E121/E123/6,2)</f>
        <v>5712.67</v>
      </c>
      <c r="F125" s="64"/>
      <c r="G125" s="64">
        <f>E125+F125</f>
        <v>5712.67</v>
      </c>
    </row>
    <row r="126" spans="1:7" ht="12.75" customHeight="1">
      <c r="A126" s="19"/>
      <c r="B126" s="55" t="s">
        <v>138</v>
      </c>
      <c r="C126" s="29"/>
      <c r="D126" s="19"/>
      <c r="E126" s="49"/>
      <c r="F126" s="49"/>
      <c r="G126" s="49"/>
    </row>
    <row r="127" spans="1:7" ht="36.75" customHeight="1">
      <c r="A127" s="19"/>
      <c r="B127" s="27" t="s">
        <v>85</v>
      </c>
      <c r="C127" s="28" t="s">
        <v>71</v>
      </c>
      <c r="D127" s="19" t="s">
        <v>69</v>
      </c>
      <c r="E127" s="49">
        <v>486.4</v>
      </c>
      <c r="F127" s="49"/>
      <c r="G127" s="49">
        <f>E127+F127</f>
        <v>486.4</v>
      </c>
    </row>
    <row r="128" spans="1:7" ht="30" customHeight="1">
      <c r="A128" s="45" t="s">
        <v>52</v>
      </c>
      <c r="B128" s="108" t="s">
        <v>44</v>
      </c>
      <c r="C128" s="108"/>
      <c r="D128" s="108"/>
      <c r="E128" s="108"/>
      <c r="F128" s="108"/>
      <c r="G128" s="108"/>
    </row>
    <row r="129" spans="1:7" ht="15">
      <c r="A129" s="19"/>
      <c r="B129" s="55" t="s">
        <v>141</v>
      </c>
      <c r="C129" s="22"/>
      <c r="D129" s="23"/>
      <c r="E129" s="23"/>
      <c r="F129" s="23"/>
      <c r="G129" s="19"/>
    </row>
    <row r="130" spans="1:7" ht="27" customHeight="1">
      <c r="A130" s="19"/>
      <c r="B130" s="27" t="s">
        <v>92</v>
      </c>
      <c r="C130" s="25" t="s">
        <v>159</v>
      </c>
      <c r="D130" s="30" t="s">
        <v>87</v>
      </c>
      <c r="E130" s="63">
        <v>18560</v>
      </c>
      <c r="F130" s="63"/>
      <c r="G130" s="63">
        <f>E130+F130</f>
        <v>18560</v>
      </c>
    </row>
    <row r="131" spans="1:8" ht="15">
      <c r="A131" s="77"/>
      <c r="B131" s="27"/>
      <c r="C131" s="25" t="s">
        <v>160</v>
      </c>
      <c r="D131" s="30"/>
      <c r="E131" s="63">
        <f>E130/E134*E135</f>
        <v>9360</v>
      </c>
      <c r="F131" s="63"/>
      <c r="G131" s="63">
        <f>E131</f>
        <v>9360</v>
      </c>
      <c r="H131" s="78"/>
    </row>
    <row r="132" spans="1:7" ht="15">
      <c r="A132" s="77"/>
      <c r="B132" s="27"/>
      <c r="C132" s="25" t="s">
        <v>161</v>
      </c>
      <c r="D132" s="30"/>
      <c r="E132" s="63">
        <f>E130/E134*E136</f>
        <v>9200</v>
      </c>
      <c r="F132" s="63"/>
      <c r="G132" s="63">
        <f>E132</f>
        <v>9200</v>
      </c>
    </row>
    <row r="133" spans="1:7" ht="15">
      <c r="A133" s="19"/>
      <c r="B133" s="55" t="s">
        <v>140</v>
      </c>
      <c r="C133" s="22"/>
      <c r="D133" s="31"/>
      <c r="E133" s="49"/>
      <c r="F133" s="49"/>
      <c r="G133" s="49"/>
    </row>
    <row r="134" spans="1:7" ht="61.5" customHeight="1">
      <c r="A134" s="19"/>
      <c r="B134" s="23" t="s">
        <v>93</v>
      </c>
      <c r="C134" s="22" t="s">
        <v>154</v>
      </c>
      <c r="D134" s="32" t="s">
        <v>94</v>
      </c>
      <c r="E134" s="63">
        <f>E135+E136</f>
        <v>232</v>
      </c>
      <c r="F134" s="49"/>
      <c r="G134" s="49">
        <f>E134+F134</f>
        <v>232</v>
      </c>
    </row>
    <row r="135" spans="1:7" ht="12.75" customHeight="1">
      <c r="A135" s="75"/>
      <c r="B135" s="27"/>
      <c r="C135" s="28" t="s">
        <v>155</v>
      </c>
      <c r="D135" s="24"/>
      <c r="E135" s="63">
        <v>117</v>
      </c>
      <c r="F135" s="63"/>
      <c r="G135" s="63">
        <f>E135</f>
        <v>117</v>
      </c>
    </row>
    <row r="136" spans="1:7" ht="12.75" customHeight="1">
      <c r="A136" s="75"/>
      <c r="B136" s="27"/>
      <c r="C136" s="28" t="s">
        <v>156</v>
      </c>
      <c r="D136" s="24"/>
      <c r="E136" s="63">
        <v>115</v>
      </c>
      <c r="F136" s="63"/>
      <c r="G136" s="63">
        <f>E136</f>
        <v>115</v>
      </c>
    </row>
    <row r="137" spans="1:7" ht="13.5" customHeight="1">
      <c r="A137" s="19"/>
      <c r="B137" s="55" t="s">
        <v>139</v>
      </c>
      <c r="C137" s="29"/>
      <c r="D137" s="19"/>
      <c r="E137" s="23"/>
      <c r="F137" s="23"/>
      <c r="G137" s="49"/>
    </row>
    <row r="138" spans="1:7" ht="25.5">
      <c r="A138" s="19"/>
      <c r="B138" s="27" t="s">
        <v>95</v>
      </c>
      <c r="C138" s="22" t="s">
        <v>64</v>
      </c>
      <c r="D138" s="19" t="s">
        <v>69</v>
      </c>
      <c r="E138" s="49">
        <f>ROUND(E130/E134,2)</f>
        <v>80</v>
      </c>
      <c r="F138" s="49"/>
      <c r="G138" s="49">
        <f>E138+F138</f>
        <v>80</v>
      </c>
    </row>
    <row r="139" spans="1:7" ht="12" customHeight="1">
      <c r="A139" s="19"/>
      <c r="B139" s="55" t="s">
        <v>138</v>
      </c>
      <c r="C139" s="29"/>
      <c r="D139" s="19"/>
      <c r="E139" s="19"/>
      <c r="F139" s="19"/>
      <c r="G139" s="19"/>
    </row>
    <row r="140" spans="1:7" ht="39.75" customHeight="1">
      <c r="A140" s="19"/>
      <c r="B140" s="27" t="s">
        <v>85</v>
      </c>
      <c r="C140" s="28" t="s">
        <v>71</v>
      </c>
      <c r="D140" s="19" t="s">
        <v>69</v>
      </c>
      <c r="E140" s="19">
        <v>142.5</v>
      </c>
      <c r="F140" s="19"/>
      <c r="G140" s="19">
        <f>E140+F140</f>
        <v>142.5</v>
      </c>
    </row>
    <row r="141" spans="1:7" ht="15">
      <c r="A141" s="56">
        <v>2</v>
      </c>
      <c r="B141" s="116" t="s">
        <v>96</v>
      </c>
      <c r="C141" s="116"/>
      <c r="D141" s="116"/>
      <c r="E141" s="116"/>
      <c r="F141" s="116"/>
      <c r="G141" s="116"/>
    </row>
    <row r="142" spans="1:7" ht="15">
      <c r="A142" s="45" t="s">
        <v>53</v>
      </c>
      <c r="B142" s="108" t="s">
        <v>41</v>
      </c>
      <c r="C142" s="108"/>
      <c r="D142" s="108"/>
      <c r="E142" s="108"/>
      <c r="F142" s="108"/>
      <c r="G142" s="108"/>
    </row>
    <row r="143" spans="1:7" ht="15">
      <c r="A143" s="19"/>
      <c r="B143" s="55" t="s">
        <v>141</v>
      </c>
      <c r="C143" s="22"/>
      <c r="D143" s="31"/>
      <c r="E143" s="19"/>
      <c r="F143" s="19"/>
      <c r="G143" s="19"/>
    </row>
    <row r="144" spans="1:7" ht="27" customHeight="1">
      <c r="A144" s="19"/>
      <c r="B144" s="24" t="s">
        <v>63</v>
      </c>
      <c r="C144" s="25" t="s">
        <v>159</v>
      </c>
      <c r="D144" s="26" t="s">
        <v>97</v>
      </c>
      <c r="E144" s="63">
        <v>2102400</v>
      </c>
      <c r="F144" s="63"/>
      <c r="G144" s="63">
        <f>E144+F144</f>
        <v>2102400</v>
      </c>
    </row>
    <row r="145" spans="1:8" ht="15">
      <c r="A145" s="77"/>
      <c r="B145" s="24"/>
      <c r="C145" s="25" t="s">
        <v>160</v>
      </c>
      <c r="D145" s="26"/>
      <c r="E145" s="63">
        <f>E144/E148*E149</f>
        <v>1212705.1212938007</v>
      </c>
      <c r="F145" s="63"/>
      <c r="G145" s="63">
        <f>E145</f>
        <v>1212705.1212938007</v>
      </c>
      <c r="H145" s="78"/>
    </row>
    <row r="146" spans="1:7" ht="15">
      <c r="A146" s="77"/>
      <c r="B146" s="24"/>
      <c r="C146" s="25" t="s">
        <v>161</v>
      </c>
      <c r="D146" s="26"/>
      <c r="E146" s="63">
        <f>E144/E148*E150</f>
        <v>889694.8787061996</v>
      </c>
      <c r="F146" s="63"/>
      <c r="G146" s="63">
        <f>E146</f>
        <v>889694.8787061996</v>
      </c>
    </row>
    <row r="147" spans="1:7" ht="15">
      <c r="A147" s="19"/>
      <c r="B147" s="55" t="s">
        <v>140</v>
      </c>
      <c r="C147" s="22"/>
      <c r="D147" s="31"/>
      <c r="E147" s="49"/>
      <c r="F147" s="49"/>
      <c r="G147" s="49"/>
    </row>
    <row r="148" spans="1:7" ht="24" customHeight="1">
      <c r="A148" s="19"/>
      <c r="B148" s="27" t="s">
        <v>66</v>
      </c>
      <c r="C148" s="22" t="s">
        <v>154</v>
      </c>
      <c r="D148" s="28" t="s">
        <v>98</v>
      </c>
      <c r="E148" s="63">
        <f>E149+E150</f>
        <v>371</v>
      </c>
      <c r="F148" s="49"/>
      <c r="G148" s="49">
        <f>E148+F148</f>
        <v>371</v>
      </c>
    </row>
    <row r="149" spans="1:7" ht="12.75" customHeight="1">
      <c r="A149" s="75"/>
      <c r="B149" s="27"/>
      <c r="C149" s="28" t="s">
        <v>155</v>
      </c>
      <c r="D149" s="24"/>
      <c r="E149" s="63">
        <v>214</v>
      </c>
      <c r="F149" s="63"/>
      <c r="G149" s="63">
        <f>E149</f>
        <v>214</v>
      </c>
    </row>
    <row r="150" spans="1:7" ht="10.5" customHeight="1">
      <c r="A150" s="75"/>
      <c r="B150" s="27"/>
      <c r="C150" s="28" t="s">
        <v>156</v>
      </c>
      <c r="D150" s="24"/>
      <c r="E150" s="63">
        <v>157</v>
      </c>
      <c r="F150" s="63"/>
      <c r="G150" s="63">
        <f>E150</f>
        <v>157</v>
      </c>
    </row>
    <row r="151" spans="1:7" ht="15" customHeight="1">
      <c r="A151" s="19"/>
      <c r="B151" s="55" t="s">
        <v>139</v>
      </c>
      <c r="C151" s="22"/>
      <c r="D151" s="19"/>
      <c r="E151" s="49"/>
      <c r="F151" s="49"/>
      <c r="G151" s="49"/>
    </row>
    <row r="152" spans="1:7" ht="25.5">
      <c r="A152" s="19"/>
      <c r="B152" s="27" t="s">
        <v>68</v>
      </c>
      <c r="C152" s="22" t="s">
        <v>99</v>
      </c>
      <c r="D152" s="19" t="s">
        <v>69</v>
      </c>
      <c r="E152" s="64">
        <f>ROUND(E144/E148,2)</f>
        <v>5666.85</v>
      </c>
      <c r="F152" s="64"/>
      <c r="G152" s="64">
        <f>E152+F152</f>
        <v>5666.85</v>
      </c>
    </row>
    <row r="153" spans="1:7" ht="15">
      <c r="A153" s="19"/>
      <c r="B153" s="55" t="s">
        <v>138</v>
      </c>
      <c r="C153" s="22"/>
      <c r="D153" s="19"/>
      <c r="E153" s="49"/>
      <c r="F153" s="49"/>
      <c r="G153" s="49"/>
    </row>
    <row r="154" spans="1:7" ht="53.25" customHeight="1">
      <c r="A154" s="19"/>
      <c r="B154" s="27" t="s">
        <v>70</v>
      </c>
      <c r="C154" s="22" t="s">
        <v>71</v>
      </c>
      <c r="D154" s="19" t="s">
        <v>69</v>
      </c>
      <c r="E154" s="49">
        <v>63.4</v>
      </c>
      <c r="F154" s="49"/>
      <c r="G154" s="49">
        <f>E154+F154</f>
        <v>63.4</v>
      </c>
    </row>
    <row r="155" spans="1:7" ht="15">
      <c r="A155" s="45" t="s">
        <v>54</v>
      </c>
      <c r="B155" s="108" t="s">
        <v>42</v>
      </c>
      <c r="C155" s="108"/>
      <c r="D155" s="108"/>
      <c r="E155" s="108"/>
      <c r="F155" s="108"/>
      <c r="G155" s="108"/>
    </row>
    <row r="156" spans="1:7" ht="15" customHeight="1">
      <c r="A156" s="19"/>
      <c r="B156" s="55" t="s">
        <v>141</v>
      </c>
      <c r="C156" s="22"/>
      <c r="D156" s="23"/>
      <c r="E156" s="23"/>
      <c r="F156" s="23"/>
      <c r="G156" s="19"/>
    </row>
    <row r="157" spans="1:7" ht="27" customHeight="1">
      <c r="A157" s="19"/>
      <c r="B157" s="24" t="s">
        <v>72</v>
      </c>
      <c r="C157" s="25" t="s">
        <v>159</v>
      </c>
      <c r="D157" s="26" t="s">
        <v>97</v>
      </c>
      <c r="E157" s="63">
        <v>890371</v>
      </c>
      <c r="F157" s="63"/>
      <c r="G157" s="63">
        <f>E157+F157</f>
        <v>890371</v>
      </c>
    </row>
    <row r="158" spans="1:7" ht="15">
      <c r="A158" s="77"/>
      <c r="B158" s="24"/>
      <c r="C158" s="25" t="s">
        <v>160</v>
      </c>
      <c r="D158" s="26"/>
      <c r="E158" s="63">
        <f>E157/E164*E165</f>
        <v>716167.9782608696</v>
      </c>
      <c r="F158" s="63"/>
      <c r="G158" s="63">
        <f>E158</f>
        <v>716167.9782608696</v>
      </c>
    </row>
    <row r="159" spans="1:8" ht="15">
      <c r="A159" s="77"/>
      <c r="B159" s="24"/>
      <c r="C159" s="25" t="s">
        <v>161</v>
      </c>
      <c r="D159" s="26"/>
      <c r="E159" s="63">
        <f>E157/E164*E166</f>
        <v>174203.02173913046</v>
      </c>
      <c r="F159" s="63"/>
      <c r="G159" s="63">
        <f>E159</f>
        <v>174203.02173913046</v>
      </c>
      <c r="H159" s="78"/>
    </row>
    <row r="160" spans="1:7" ht="26.25" customHeight="1">
      <c r="A160" s="19"/>
      <c r="B160" s="24" t="s">
        <v>74</v>
      </c>
      <c r="C160" s="25" t="s">
        <v>159</v>
      </c>
      <c r="D160" s="26" t="s">
        <v>97</v>
      </c>
      <c r="E160" s="63">
        <v>85710</v>
      </c>
      <c r="F160" s="63"/>
      <c r="G160" s="63">
        <f>E160+F160</f>
        <v>85710</v>
      </c>
    </row>
    <row r="161" spans="1:8" ht="15">
      <c r="A161" s="77"/>
      <c r="B161" s="24"/>
      <c r="C161" s="25" t="s">
        <v>160</v>
      </c>
      <c r="D161" s="26"/>
      <c r="E161" s="63">
        <f>E160/E167*E168</f>
        <v>24488.571428571428</v>
      </c>
      <c r="F161" s="63"/>
      <c r="G161" s="63">
        <f>E161</f>
        <v>24488.571428571428</v>
      </c>
      <c r="H161" s="78"/>
    </row>
    <row r="162" spans="1:7" ht="15">
      <c r="A162" s="77"/>
      <c r="B162" s="24"/>
      <c r="C162" s="25" t="s">
        <v>161</v>
      </c>
      <c r="D162" s="26"/>
      <c r="E162" s="63">
        <f>E160/E167*E169</f>
        <v>61221.428571428565</v>
      </c>
      <c r="F162" s="63"/>
      <c r="G162" s="63">
        <f>E162</f>
        <v>61221.428571428565</v>
      </c>
    </row>
    <row r="163" spans="1:7" ht="15">
      <c r="A163" s="19"/>
      <c r="B163" s="55" t="s">
        <v>140</v>
      </c>
      <c r="C163" s="22"/>
      <c r="D163" s="23"/>
      <c r="E163" s="49"/>
      <c r="F163" s="49"/>
      <c r="G163" s="49"/>
    </row>
    <row r="164" spans="1:7" ht="39" customHeight="1">
      <c r="A164" s="19"/>
      <c r="B164" s="27" t="s">
        <v>100</v>
      </c>
      <c r="C164" s="28" t="s">
        <v>154</v>
      </c>
      <c r="D164" s="24" t="s">
        <v>101</v>
      </c>
      <c r="E164" s="63">
        <f>E165+E166</f>
        <v>46</v>
      </c>
      <c r="F164" s="49"/>
      <c r="G164" s="49">
        <f>E164+F164</f>
        <v>46</v>
      </c>
    </row>
    <row r="165" spans="1:7" ht="15">
      <c r="A165" s="75"/>
      <c r="B165" s="27"/>
      <c r="C165" s="28" t="s">
        <v>155</v>
      </c>
      <c r="D165" s="24"/>
      <c r="E165" s="63">
        <v>37</v>
      </c>
      <c r="F165" s="63"/>
      <c r="G165" s="63">
        <f>E165</f>
        <v>37</v>
      </c>
    </row>
    <row r="166" spans="1:7" ht="10.5" customHeight="1">
      <c r="A166" s="75"/>
      <c r="B166" s="27"/>
      <c r="C166" s="28" t="s">
        <v>156</v>
      </c>
      <c r="D166" s="24"/>
      <c r="E166" s="63">
        <v>9</v>
      </c>
      <c r="F166" s="63"/>
      <c r="G166" s="63">
        <f>E166</f>
        <v>9</v>
      </c>
    </row>
    <row r="167" spans="1:7" ht="41.25" customHeight="1">
      <c r="A167" s="19"/>
      <c r="B167" s="27" t="s">
        <v>102</v>
      </c>
      <c r="C167" s="28" t="s">
        <v>154</v>
      </c>
      <c r="D167" s="24" t="s">
        <v>101</v>
      </c>
      <c r="E167" s="63">
        <f>E168+E169</f>
        <v>70</v>
      </c>
      <c r="F167" s="49"/>
      <c r="G167" s="49">
        <f>E167+F167</f>
        <v>70</v>
      </c>
    </row>
    <row r="168" spans="1:7" ht="15">
      <c r="A168" s="75"/>
      <c r="B168" s="27"/>
      <c r="C168" s="28" t="s">
        <v>155</v>
      </c>
      <c r="D168" s="24"/>
      <c r="E168" s="63">
        <v>20</v>
      </c>
      <c r="F168" s="63"/>
      <c r="G168" s="63">
        <f>E168</f>
        <v>20</v>
      </c>
    </row>
    <row r="169" spans="1:7" ht="12.75" customHeight="1">
      <c r="A169" s="75"/>
      <c r="B169" s="27"/>
      <c r="C169" s="28" t="s">
        <v>156</v>
      </c>
      <c r="D169" s="24"/>
      <c r="E169" s="63">
        <v>50</v>
      </c>
      <c r="F169" s="63"/>
      <c r="G169" s="63">
        <f>E169</f>
        <v>50</v>
      </c>
    </row>
    <row r="170" spans="1:7" ht="12" customHeight="1">
      <c r="A170" s="19"/>
      <c r="B170" s="55" t="s">
        <v>139</v>
      </c>
      <c r="C170" s="29"/>
      <c r="D170" s="19"/>
      <c r="E170" s="23"/>
      <c r="F170" s="23"/>
      <c r="G170" s="49"/>
    </row>
    <row r="171" spans="1:7" ht="38.25" customHeight="1">
      <c r="A171" s="19"/>
      <c r="B171" s="27" t="s">
        <v>77</v>
      </c>
      <c r="C171" s="28" t="s">
        <v>64</v>
      </c>
      <c r="D171" s="28" t="s">
        <v>69</v>
      </c>
      <c r="E171" s="64">
        <f>ROUND(E157/E164/12,2)</f>
        <v>1612.99</v>
      </c>
      <c r="F171" s="64"/>
      <c r="G171" s="64">
        <f>E171+F171</f>
        <v>1612.99</v>
      </c>
    </row>
    <row r="172" spans="1:7" ht="38.25">
      <c r="A172" s="19"/>
      <c r="B172" s="27" t="s">
        <v>78</v>
      </c>
      <c r="C172" s="28" t="s">
        <v>64</v>
      </c>
      <c r="D172" s="28" t="s">
        <v>69</v>
      </c>
      <c r="E172" s="64">
        <f>ROUND(E160/E167,2)</f>
        <v>1224.43</v>
      </c>
      <c r="F172" s="64"/>
      <c r="G172" s="64">
        <f>E172+F172</f>
        <v>1224.43</v>
      </c>
    </row>
    <row r="173" spans="1:7" ht="15">
      <c r="A173" s="19"/>
      <c r="B173" s="55" t="s">
        <v>138</v>
      </c>
      <c r="C173" s="29"/>
      <c r="D173" s="19"/>
      <c r="E173" s="49"/>
      <c r="F173" s="49"/>
      <c r="G173" s="49"/>
    </row>
    <row r="174" spans="1:7" ht="42" customHeight="1">
      <c r="A174" s="19"/>
      <c r="B174" s="27" t="s">
        <v>79</v>
      </c>
      <c r="C174" s="28" t="s">
        <v>71</v>
      </c>
      <c r="D174" s="28" t="s">
        <v>69</v>
      </c>
      <c r="E174" s="19">
        <v>133.8</v>
      </c>
      <c r="F174" s="19"/>
      <c r="G174" s="19">
        <f>E174+F174</f>
        <v>133.8</v>
      </c>
    </row>
    <row r="175" spans="1:7" ht="28.5" customHeight="1">
      <c r="A175" s="45" t="s">
        <v>55</v>
      </c>
      <c r="B175" s="108" t="s">
        <v>103</v>
      </c>
      <c r="C175" s="108"/>
      <c r="D175" s="108"/>
      <c r="E175" s="108"/>
      <c r="F175" s="108"/>
      <c r="G175" s="108"/>
    </row>
    <row r="176" spans="1:7" ht="15">
      <c r="A176" s="19"/>
      <c r="B176" s="55" t="s">
        <v>141</v>
      </c>
      <c r="C176" s="22"/>
      <c r="D176" s="31"/>
      <c r="E176" s="19"/>
      <c r="F176" s="19"/>
      <c r="G176" s="19"/>
    </row>
    <row r="177" spans="1:7" ht="90" customHeight="1">
      <c r="A177" s="19"/>
      <c r="B177" s="33" t="s">
        <v>104</v>
      </c>
      <c r="C177" s="25" t="s">
        <v>64</v>
      </c>
      <c r="D177" s="25" t="s">
        <v>105</v>
      </c>
      <c r="E177" s="63">
        <v>21000000</v>
      </c>
      <c r="F177" s="63"/>
      <c r="G177" s="63">
        <f>E177+F177</f>
        <v>21000000</v>
      </c>
    </row>
    <row r="178" spans="1:7" ht="12.75" customHeight="1">
      <c r="A178" s="19"/>
      <c r="B178" s="55" t="s">
        <v>140</v>
      </c>
      <c r="C178" s="22"/>
      <c r="D178" s="31"/>
      <c r="E178" s="19"/>
      <c r="F178" s="19"/>
      <c r="G178" s="19"/>
    </row>
    <row r="179" spans="1:7" ht="101.25" customHeight="1">
      <c r="A179" s="19"/>
      <c r="B179" s="33" t="s">
        <v>106</v>
      </c>
      <c r="C179" s="22" t="s">
        <v>154</v>
      </c>
      <c r="D179" s="19" t="s">
        <v>98</v>
      </c>
      <c r="E179" s="63">
        <f>E180+E181</f>
        <v>60</v>
      </c>
      <c r="F179" s="19"/>
      <c r="G179" s="19">
        <f>E179+F179</f>
        <v>60</v>
      </c>
    </row>
    <row r="180" spans="1:7" ht="15">
      <c r="A180" s="75"/>
      <c r="B180" s="27"/>
      <c r="C180" s="28" t="s">
        <v>155</v>
      </c>
      <c r="D180" s="24"/>
      <c r="E180" s="63">
        <v>60</v>
      </c>
      <c r="F180" s="63"/>
      <c r="G180" s="75">
        <f>E180+F180</f>
        <v>60</v>
      </c>
    </row>
    <row r="181" spans="1:7" ht="15">
      <c r="A181" s="75"/>
      <c r="B181" s="27"/>
      <c r="C181" s="28" t="s">
        <v>156</v>
      </c>
      <c r="D181" s="24"/>
      <c r="E181" s="63">
        <v>0</v>
      </c>
      <c r="F181" s="63"/>
      <c r="G181" s="75">
        <f>E181+F181</f>
        <v>0</v>
      </c>
    </row>
    <row r="182" spans="1:7" ht="15" customHeight="1">
      <c r="A182" s="19"/>
      <c r="B182" s="55" t="s">
        <v>139</v>
      </c>
      <c r="C182" s="22"/>
      <c r="D182" s="19"/>
      <c r="E182" s="19"/>
      <c r="F182" s="19"/>
      <c r="G182" s="19"/>
    </row>
    <row r="183" spans="1:7" ht="108" customHeight="1">
      <c r="A183" s="19"/>
      <c r="B183" s="34" t="s">
        <v>107</v>
      </c>
      <c r="C183" s="22" t="s">
        <v>99</v>
      </c>
      <c r="D183" s="31" t="s">
        <v>108</v>
      </c>
      <c r="E183" s="64">
        <f>E177/E179</f>
        <v>350000</v>
      </c>
      <c r="F183" s="64"/>
      <c r="G183" s="64">
        <f>E183+F183</f>
        <v>350000</v>
      </c>
    </row>
    <row r="184" spans="1:7" ht="12.75" customHeight="1">
      <c r="A184" s="19"/>
      <c r="B184" s="55" t="s">
        <v>138</v>
      </c>
      <c r="C184" s="22"/>
      <c r="D184" s="19"/>
      <c r="E184" s="19"/>
      <c r="F184" s="19"/>
      <c r="G184" s="19"/>
    </row>
    <row r="185" spans="1:7" ht="54.75" customHeight="1">
      <c r="A185" s="19"/>
      <c r="B185" s="35" t="s">
        <v>109</v>
      </c>
      <c r="C185" s="22" t="s">
        <v>71</v>
      </c>
      <c r="D185" s="19" t="s">
        <v>110</v>
      </c>
      <c r="E185" s="19">
        <v>100</v>
      </c>
      <c r="F185" s="19"/>
      <c r="G185" s="19">
        <f>E185+F185</f>
        <v>100</v>
      </c>
    </row>
    <row r="186" spans="1:7" ht="45" customHeight="1">
      <c r="A186" s="45" t="s">
        <v>56</v>
      </c>
      <c r="B186" s="108" t="s">
        <v>111</v>
      </c>
      <c r="C186" s="108"/>
      <c r="D186" s="108"/>
      <c r="E186" s="108"/>
      <c r="F186" s="108"/>
      <c r="G186" s="108"/>
    </row>
    <row r="187" spans="1:7" ht="15">
      <c r="A187" s="19"/>
      <c r="B187" s="55" t="s">
        <v>141</v>
      </c>
      <c r="C187" s="22"/>
      <c r="D187" s="23"/>
      <c r="E187" s="23"/>
      <c r="F187" s="23"/>
      <c r="G187" s="19"/>
    </row>
    <row r="188" spans="1:7" ht="26.25" customHeight="1">
      <c r="A188" s="19"/>
      <c r="B188" s="27" t="s">
        <v>92</v>
      </c>
      <c r="C188" s="25" t="s">
        <v>159</v>
      </c>
      <c r="D188" s="30" t="s">
        <v>87</v>
      </c>
      <c r="E188" s="63">
        <v>8960</v>
      </c>
      <c r="F188" s="63"/>
      <c r="G188" s="63">
        <f>E188+F188</f>
        <v>8960</v>
      </c>
    </row>
    <row r="189" spans="1:8" ht="15">
      <c r="A189" s="77"/>
      <c r="B189" s="27"/>
      <c r="C189" s="25" t="s">
        <v>160</v>
      </c>
      <c r="D189" s="30"/>
      <c r="E189" s="63">
        <f>E188/E192*E193</f>
        <v>5040</v>
      </c>
      <c r="F189" s="63"/>
      <c r="G189" s="63">
        <f>E189</f>
        <v>5040</v>
      </c>
      <c r="H189" s="78"/>
    </row>
    <row r="190" spans="1:7" ht="15">
      <c r="A190" s="77"/>
      <c r="B190" s="27"/>
      <c r="C190" s="25" t="s">
        <v>161</v>
      </c>
      <c r="D190" s="30"/>
      <c r="E190" s="63">
        <f>E188/E192*E194</f>
        <v>3920</v>
      </c>
      <c r="F190" s="63"/>
      <c r="G190" s="63">
        <f>E190</f>
        <v>3920</v>
      </c>
    </row>
    <row r="191" spans="1:7" ht="15">
      <c r="A191" s="19"/>
      <c r="B191" s="55" t="s">
        <v>140</v>
      </c>
      <c r="C191" s="22"/>
      <c r="D191" s="31"/>
      <c r="E191" s="49"/>
      <c r="F191" s="49"/>
      <c r="G191" s="49"/>
    </row>
    <row r="192" spans="1:7" ht="96">
      <c r="A192" s="19"/>
      <c r="B192" s="23" t="s">
        <v>93</v>
      </c>
      <c r="C192" s="22" t="s">
        <v>154</v>
      </c>
      <c r="D192" s="31" t="s">
        <v>112</v>
      </c>
      <c r="E192" s="63">
        <f>E193+E194</f>
        <v>112</v>
      </c>
      <c r="F192" s="49"/>
      <c r="G192" s="49">
        <f>E192+F192</f>
        <v>112</v>
      </c>
    </row>
    <row r="193" spans="1:7" ht="15">
      <c r="A193" s="75"/>
      <c r="B193" s="27"/>
      <c r="C193" s="28" t="s">
        <v>155</v>
      </c>
      <c r="D193" s="24"/>
      <c r="E193" s="63">
        <v>63</v>
      </c>
      <c r="F193" s="63"/>
      <c r="G193" s="63">
        <f>E193</f>
        <v>63</v>
      </c>
    </row>
    <row r="194" spans="1:7" ht="12" customHeight="1">
      <c r="A194" s="75"/>
      <c r="B194" s="27"/>
      <c r="C194" s="28" t="s">
        <v>156</v>
      </c>
      <c r="D194" s="24"/>
      <c r="E194" s="63">
        <v>49</v>
      </c>
      <c r="F194" s="63"/>
      <c r="G194" s="63">
        <f>E194</f>
        <v>49</v>
      </c>
    </row>
    <row r="195" spans="1:7" ht="14.25" customHeight="1">
      <c r="A195" s="19"/>
      <c r="B195" s="55" t="s">
        <v>139</v>
      </c>
      <c r="C195" s="29"/>
      <c r="D195" s="19"/>
      <c r="E195" s="49"/>
      <c r="F195" s="49"/>
      <c r="G195" s="49"/>
    </row>
    <row r="196" spans="1:7" ht="25.5">
      <c r="A196" s="19"/>
      <c r="B196" s="27" t="s">
        <v>95</v>
      </c>
      <c r="C196" s="22" t="s">
        <v>64</v>
      </c>
      <c r="D196" s="19" t="s">
        <v>69</v>
      </c>
      <c r="E196" s="49">
        <f>E188/E192</f>
        <v>80</v>
      </c>
      <c r="F196" s="49"/>
      <c r="G196" s="49">
        <f>E196+F196</f>
        <v>80</v>
      </c>
    </row>
    <row r="197" spans="1:7" ht="15">
      <c r="A197" s="19"/>
      <c r="B197" s="55" t="s">
        <v>138</v>
      </c>
      <c r="C197" s="29"/>
      <c r="D197" s="19"/>
      <c r="E197" s="49"/>
      <c r="F197" s="49"/>
      <c r="G197" s="49"/>
    </row>
    <row r="198" spans="1:7" ht="39.75" customHeight="1">
      <c r="A198" s="19"/>
      <c r="B198" s="27" t="s">
        <v>85</v>
      </c>
      <c r="C198" s="28" t="s">
        <v>71</v>
      </c>
      <c r="D198" s="19" t="s">
        <v>69</v>
      </c>
      <c r="E198" s="49">
        <v>124.3</v>
      </c>
      <c r="F198" s="49"/>
      <c r="G198" s="49">
        <f>E198+F198</f>
        <v>124.3</v>
      </c>
    </row>
    <row r="199" spans="1:7" ht="15">
      <c r="A199" s="21">
        <v>3</v>
      </c>
      <c r="B199" s="109" t="s">
        <v>113</v>
      </c>
      <c r="C199" s="109"/>
      <c r="D199" s="109"/>
      <c r="E199" s="109"/>
      <c r="F199" s="109"/>
      <c r="G199" s="109"/>
    </row>
    <row r="200" spans="1:7" ht="30" customHeight="1">
      <c r="A200" s="45" t="s">
        <v>57</v>
      </c>
      <c r="B200" s="108" t="s">
        <v>46</v>
      </c>
      <c r="C200" s="108"/>
      <c r="D200" s="108"/>
      <c r="E200" s="108"/>
      <c r="F200" s="108"/>
      <c r="G200" s="108"/>
    </row>
    <row r="201" spans="1:7" ht="12.75" customHeight="1">
      <c r="A201" s="19"/>
      <c r="B201" s="55" t="s">
        <v>141</v>
      </c>
      <c r="C201" s="36"/>
      <c r="D201" s="35"/>
      <c r="E201" s="35"/>
      <c r="F201" s="35"/>
      <c r="G201" s="36"/>
    </row>
    <row r="202" spans="1:7" ht="90" customHeight="1">
      <c r="A202" s="19"/>
      <c r="B202" s="33" t="s">
        <v>127</v>
      </c>
      <c r="C202" s="25" t="s">
        <v>159</v>
      </c>
      <c r="D202" s="35" t="s">
        <v>97</v>
      </c>
      <c r="E202" s="63">
        <v>317300</v>
      </c>
      <c r="F202" s="63"/>
      <c r="G202" s="63">
        <f>E202+F202</f>
        <v>317300</v>
      </c>
    </row>
    <row r="203" spans="1:8" ht="15">
      <c r="A203" s="77"/>
      <c r="B203" s="33"/>
      <c r="C203" s="25" t="s">
        <v>160</v>
      </c>
      <c r="D203" s="35"/>
      <c r="E203" s="63">
        <f>E202/E206*E207</f>
        <v>115381.81818181818</v>
      </c>
      <c r="F203" s="63"/>
      <c r="G203" s="63">
        <f>E203</f>
        <v>115381.81818181818</v>
      </c>
      <c r="H203" s="78"/>
    </row>
    <row r="204" spans="1:7" ht="15">
      <c r="A204" s="77"/>
      <c r="B204" s="33"/>
      <c r="C204" s="25" t="s">
        <v>161</v>
      </c>
      <c r="D204" s="35"/>
      <c r="E204" s="63">
        <f>E202/E206*E208</f>
        <v>201918.18181818182</v>
      </c>
      <c r="F204" s="63"/>
      <c r="G204" s="63">
        <f>E204</f>
        <v>201918.18181818182</v>
      </c>
    </row>
    <row r="205" spans="1:7" ht="12" customHeight="1">
      <c r="A205" s="19"/>
      <c r="B205" s="55" t="s">
        <v>140</v>
      </c>
      <c r="C205" s="36"/>
      <c r="D205" s="35"/>
      <c r="E205" s="49"/>
      <c r="F205" s="49"/>
      <c r="G205" s="49"/>
    </row>
    <row r="206" spans="1:7" ht="62.25" customHeight="1">
      <c r="A206" s="19"/>
      <c r="B206" s="33" t="s">
        <v>114</v>
      </c>
      <c r="C206" s="36" t="s">
        <v>154</v>
      </c>
      <c r="D206" s="36" t="s">
        <v>115</v>
      </c>
      <c r="E206" s="63">
        <f>E207+E208</f>
        <v>22</v>
      </c>
      <c r="F206" s="49"/>
      <c r="G206" s="49">
        <f>E206+F206</f>
        <v>22</v>
      </c>
    </row>
    <row r="207" spans="1:7" ht="15">
      <c r="A207" s="75"/>
      <c r="B207" s="27"/>
      <c r="C207" s="28" t="s">
        <v>155</v>
      </c>
      <c r="D207" s="24"/>
      <c r="E207" s="63">
        <v>8</v>
      </c>
      <c r="F207" s="63"/>
      <c r="G207" s="75">
        <f>E207+F207</f>
        <v>8</v>
      </c>
    </row>
    <row r="208" spans="1:7" ht="15">
      <c r="A208" s="75"/>
      <c r="B208" s="27"/>
      <c r="C208" s="28" t="s">
        <v>156</v>
      </c>
      <c r="D208" s="24"/>
      <c r="E208" s="63">
        <v>14</v>
      </c>
      <c r="F208" s="63"/>
      <c r="G208" s="75">
        <f>E208+F208</f>
        <v>14</v>
      </c>
    </row>
    <row r="209" spans="1:7" ht="11.25" customHeight="1">
      <c r="A209" s="19"/>
      <c r="B209" s="55" t="s">
        <v>139</v>
      </c>
      <c r="C209" s="36"/>
      <c r="D209" s="36"/>
      <c r="E209" s="49"/>
      <c r="F209" s="49"/>
      <c r="G209" s="49"/>
    </row>
    <row r="210" spans="1:7" ht="71.25" customHeight="1">
      <c r="A210" s="19"/>
      <c r="B210" s="33" t="s">
        <v>116</v>
      </c>
      <c r="C210" s="36" t="s">
        <v>64</v>
      </c>
      <c r="D210" s="22" t="s">
        <v>117</v>
      </c>
      <c r="E210" s="64">
        <v>1200</v>
      </c>
      <c r="F210" s="64"/>
      <c r="G210" s="64">
        <f>E210+F210</f>
        <v>1200</v>
      </c>
    </row>
    <row r="211" spans="1:7" ht="15">
      <c r="A211" s="19"/>
      <c r="B211" s="55" t="s">
        <v>138</v>
      </c>
      <c r="C211" s="36"/>
      <c r="D211" s="36"/>
      <c r="E211" s="49"/>
      <c r="F211" s="49"/>
      <c r="G211" s="49"/>
    </row>
    <row r="212" spans="1:7" ht="99.75" customHeight="1">
      <c r="A212" s="19"/>
      <c r="B212" s="33" t="s">
        <v>118</v>
      </c>
      <c r="C212" s="36" t="s">
        <v>71</v>
      </c>
      <c r="D212" s="36" t="s">
        <v>119</v>
      </c>
      <c r="E212" s="49">
        <v>100.2</v>
      </c>
      <c r="F212" s="49"/>
      <c r="G212" s="49">
        <f>E212+F212</f>
        <v>100.2</v>
      </c>
    </row>
    <row r="213" spans="1:7" ht="15">
      <c r="A213" s="45" t="s">
        <v>58</v>
      </c>
      <c r="B213" s="108" t="s">
        <v>47</v>
      </c>
      <c r="C213" s="108"/>
      <c r="D213" s="108"/>
      <c r="E213" s="108"/>
      <c r="F213" s="108"/>
      <c r="G213" s="108"/>
    </row>
    <row r="214" spans="1:7" ht="13.5" customHeight="1">
      <c r="A214" s="19"/>
      <c r="B214" s="55" t="s">
        <v>141</v>
      </c>
      <c r="C214" s="36"/>
      <c r="D214" s="35"/>
      <c r="E214" s="27"/>
      <c r="F214" s="27"/>
      <c r="G214" s="28"/>
    </row>
    <row r="215" spans="1:7" ht="75.75" customHeight="1">
      <c r="A215" s="19"/>
      <c r="B215" s="33" t="s">
        <v>149</v>
      </c>
      <c r="C215" s="25" t="s">
        <v>64</v>
      </c>
      <c r="D215" s="35" t="s">
        <v>97</v>
      </c>
      <c r="E215" s="63">
        <v>28800</v>
      </c>
      <c r="F215" s="63"/>
      <c r="G215" s="63">
        <f>E215+F215</f>
        <v>28800</v>
      </c>
    </row>
    <row r="216" spans="1:7" ht="13.5" customHeight="1">
      <c r="A216" s="19"/>
      <c r="B216" s="55" t="s">
        <v>140</v>
      </c>
      <c r="C216" s="36"/>
      <c r="D216" s="35"/>
      <c r="E216" s="49"/>
      <c r="F216" s="49"/>
      <c r="G216" s="49"/>
    </row>
    <row r="217" spans="1:7" ht="36.75" customHeight="1">
      <c r="A217" s="37"/>
      <c r="B217" s="33" t="s">
        <v>150</v>
      </c>
      <c r="C217" s="36" t="s">
        <v>154</v>
      </c>
      <c r="D217" s="38" t="s">
        <v>120</v>
      </c>
      <c r="E217" s="63">
        <v>9</v>
      </c>
      <c r="F217" s="49"/>
      <c r="G217" s="49">
        <f>E217+F217</f>
        <v>9</v>
      </c>
    </row>
    <row r="218" spans="1:7" ht="15">
      <c r="A218" s="75"/>
      <c r="B218" s="27"/>
      <c r="C218" s="28" t="s">
        <v>155</v>
      </c>
      <c r="D218" s="24"/>
      <c r="E218" s="63">
        <v>9</v>
      </c>
      <c r="F218" s="63"/>
      <c r="G218" s="75">
        <f>E218+F218</f>
        <v>9</v>
      </c>
    </row>
    <row r="219" spans="1:7" ht="15">
      <c r="A219" s="75"/>
      <c r="B219" s="27"/>
      <c r="C219" s="28" t="s">
        <v>156</v>
      </c>
      <c r="D219" s="24"/>
      <c r="E219" s="63">
        <v>0</v>
      </c>
      <c r="F219" s="63"/>
      <c r="G219" s="75">
        <f>E219+F219</f>
        <v>0</v>
      </c>
    </row>
    <row r="220" spans="1:7" ht="13.5" customHeight="1">
      <c r="A220" s="37"/>
      <c r="B220" s="55" t="s">
        <v>139</v>
      </c>
      <c r="C220" s="36"/>
      <c r="D220" s="36"/>
      <c r="E220" s="49"/>
      <c r="F220" s="49"/>
      <c r="G220" s="49"/>
    </row>
    <row r="221" spans="1:7" ht="69.75" customHeight="1">
      <c r="A221" s="37"/>
      <c r="B221" s="33" t="s">
        <v>157</v>
      </c>
      <c r="C221" s="36" t="s">
        <v>64</v>
      </c>
      <c r="D221" s="22" t="s">
        <v>117</v>
      </c>
      <c r="E221" s="64">
        <v>3200</v>
      </c>
      <c r="F221" s="64"/>
      <c r="G221" s="64">
        <f>E221+F221</f>
        <v>3200</v>
      </c>
    </row>
    <row r="222" spans="1:7" ht="11.25" customHeight="1">
      <c r="A222" s="37"/>
      <c r="B222" s="55" t="s">
        <v>138</v>
      </c>
      <c r="C222" s="36"/>
      <c r="D222" s="36"/>
      <c r="E222" s="49"/>
      <c r="F222" s="49"/>
      <c r="G222" s="49"/>
    </row>
    <row r="223" spans="1:7" ht="93" customHeight="1">
      <c r="A223" s="23"/>
      <c r="B223" s="35" t="s">
        <v>151</v>
      </c>
      <c r="C223" s="36" t="s">
        <v>71</v>
      </c>
      <c r="D223" s="36" t="s">
        <v>119</v>
      </c>
      <c r="E223" s="49">
        <v>128</v>
      </c>
      <c r="F223" s="49"/>
      <c r="G223" s="49">
        <f>E223+F223</f>
        <v>128</v>
      </c>
    </row>
    <row r="224" spans="1:7" ht="31.5" customHeight="1">
      <c r="A224" s="45" t="s">
        <v>162</v>
      </c>
      <c r="B224" s="108" t="s">
        <v>164</v>
      </c>
      <c r="C224" s="108"/>
      <c r="D224" s="108"/>
      <c r="E224" s="108"/>
      <c r="F224" s="108"/>
      <c r="G224" s="108"/>
    </row>
    <row r="225" spans="1:7" ht="13.5" customHeight="1">
      <c r="A225" s="77"/>
      <c r="B225" s="55" t="s">
        <v>141</v>
      </c>
      <c r="C225" s="36"/>
      <c r="D225" s="35"/>
      <c r="E225" s="27"/>
      <c r="F225" s="27"/>
      <c r="G225" s="28"/>
    </row>
    <row r="226" spans="1:7" ht="90.75" customHeight="1">
      <c r="A226" s="77"/>
      <c r="B226" s="33" t="s">
        <v>169</v>
      </c>
      <c r="C226" s="25" t="s">
        <v>64</v>
      </c>
      <c r="D226" s="35" t="s">
        <v>97</v>
      </c>
      <c r="E226" s="63">
        <v>5000</v>
      </c>
      <c r="F226" s="63"/>
      <c r="G226" s="63">
        <f>E226+F226</f>
        <v>5000</v>
      </c>
    </row>
    <row r="227" spans="1:7" ht="13.5" customHeight="1">
      <c r="A227" s="77"/>
      <c r="B227" s="55" t="s">
        <v>140</v>
      </c>
      <c r="C227" s="36"/>
      <c r="D227" s="35"/>
      <c r="E227" s="77"/>
      <c r="F227" s="77"/>
      <c r="G227" s="77"/>
    </row>
    <row r="228" spans="1:7" ht="36.75" customHeight="1">
      <c r="A228" s="37"/>
      <c r="B228" s="33" t="s">
        <v>165</v>
      </c>
      <c r="C228" s="36" t="s">
        <v>154</v>
      </c>
      <c r="D228" s="38" t="s">
        <v>166</v>
      </c>
      <c r="E228" s="63">
        <v>1</v>
      </c>
      <c r="F228" s="77"/>
      <c r="G228" s="77">
        <f>E228+F228</f>
        <v>1</v>
      </c>
    </row>
    <row r="229" spans="1:7" ht="15">
      <c r="A229" s="77"/>
      <c r="B229" s="27"/>
      <c r="C229" s="28" t="s">
        <v>155</v>
      </c>
      <c r="D229" s="24"/>
      <c r="E229" s="63">
        <v>0</v>
      </c>
      <c r="F229" s="63"/>
      <c r="G229" s="77">
        <f>E229+F229</f>
        <v>0</v>
      </c>
    </row>
    <row r="230" spans="1:7" ht="15">
      <c r="A230" s="77"/>
      <c r="B230" s="27"/>
      <c r="C230" s="28" t="s">
        <v>156</v>
      </c>
      <c r="D230" s="24"/>
      <c r="E230" s="63">
        <v>1</v>
      </c>
      <c r="F230" s="63"/>
      <c r="G230" s="77">
        <f>E230+F230</f>
        <v>1</v>
      </c>
    </row>
    <row r="231" spans="1:7" ht="13.5" customHeight="1">
      <c r="A231" s="37"/>
      <c r="B231" s="55" t="s">
        <v>139</v>
      </c>
      <c r="C231" s="36"/>
      <c r="D231" s="36"/>
      <c r="E231" s="77"/>
      <c r="F231" s="77"/>
      <c r="G231" s="77"/>
    </row>
    <row r="232" spans="1:7" ht="170.25" customHeight="1">
      <c r="A232" s="37"/>
      <c r="B232" s="33" t="s">
        <v>167</v>
      </c>
      <c r="C232" s="36" t="s">
        <v>64</v>
      </c>
      <c r="D232" s="80" t="s">
        <v>168</v>
      </c>
      <c r="E232" s="64">
        <v>5000</v>
      </c>
      <c r="F232" s="64"/>
      <c r="G232" s="64">
        <f>E232+F232</f>
        <v>5000</v>
      </c>
    </row>
    <row r="233" spans="1:7" ht="11.25" customHeight="1">
      <c r="A233" s="37"/>
      <c r="B233" s="55" t="s">
        <v>138</v>
      </c>
      <c r="C233" s="36"/>
      <c r="D233" s="36"/>
      <c r="E233" s="77"/>
      <c r="F233" s="77"/>
      <c r="G233" s="77"/>
    </row>
    <row r="234" spans="1:7" ht="93" customHeight="1">
      <c r="A234" s="23"/>
      <c r="B234" s="35" t="s">
        <v>170</v>
      </c>
      <c r="C234" s="36" t="s">
        <v>71</v>
      </c>
      <c r="D234" s="36" t="s">
        <v>119</v>
      </c>
      <c r="E234" s="79" t="s">
        <v>110</v>
      </c>
      <c r="F234" s="77"/>
      <c r="G234" s="77" t="s">
        <v>110</v>
      </c>
    </row>
    <row r="236" spans="2:7" ht="63" customHeight="1">
      <c r="B236" s="118" t="s">
        <v>152</v>
      </c>
      <c r="C236" s="118"/>
      <c r="D236" s="20"/>
      <c r="F236" s="43" t="s">
        <v>121</v>
      </c>
      <c r="G236" s="44" t="s">
        <v>153</v>
      </c>
    </row>
    <row r="237" spans="2:7" ht="15" customHeight="1">
      <c r="B237" s="42"/>
      <c r="C237" s="42"/>
      <c r="F237" s="40" t="s">
        <v>122</v>
      </c>
      <c r="G237" s="40" t="s">
        <v>28</v>
      </c>
    </row>
    <row r="238" spans="2:3" ht="15" customHeight="1">
      <c r="B238" s="42"/>
      <c r="C238" s="42"/>
    </row>
    <row r="239" spans="2:7" ht="15.75">
      <c r="B239" s="41" t="s">
        <v>123</v>
      </c>
      <c r="F239" s="40" t="s">
        <v>124</v>
      </c>
      <c r="G239" s="40" t="s">
        <v>124</v>
      </c>
    </row>
    <row r="240" spans="2:7" ht="15.75" customHeight="1">
      <c r="B240" s="85" t="s">
        <v>142</v>
      </c>
      <c r="C240" s="85"/>
      <c r="D240" s="85"/>
      <c r="E240" s="85"/>
      <c r="F240" s="40"/>
      <c r="G240" s="40"/>
    </row>
    <row r="241" spans="2:8" ht="25.5" customHeight="1">
      <c r="B241" s="117" t="s">
        <v>173</v>
      </c>
      <c r="C241" s="117"/>
      <c r="D241" s="70"/>
      <c r="E241" s="70"/>
      <c r="H241" s="70"/>
    </row>
    <row r="242" spans="2:8" ht="15" customHeight="1">
      <c r="B242" s="117"/>
      <c r="C242" s="117"/>
      <c r="D242" s="70"/>
      <c r="E242" s="70"/>
      <c r="F242" s="71" t="s">
        <v>121</v>
      </c>
      <c r="G242" s="72" t="s">
        <v>174</v>
      </c>
      <c r="H242" s="70"/>
    </row>
    <row r="243" spans="2:8" ht="15">
      <c r="B243" s="70"/>
      <c r="C243" s="70"/>
      <c r="D243" s="70"/>
      <c r="E243" s="70"/>
      <c r="F243" s="73" t="s">
        <v>122</v>
      </c>
      <c r="G243" s="73" t="s">
        <v>125</v>
      </c>
      <c r="H243" s="70"/>
    </row>
    <row r="244" spans="2:7" ht="15">
      <c r="B244" s="74" t="s">
        <v>143</v>
      </c>
      <c r="C244" s="70"/>
      <c r="D244" s="70"/>
      <c r="E244" s="70"/>
      <c r="F244" s="70"/>
      <c r="G244" s="70"/>
    </row>
    <row r="247" ht="15">
      <c r="B247" s="57" t="s">
        <v>147</v>
      </c>
    </row>
    <row r="248" ht="15">
      <c r="E248" s="66"/>
    </row>
  </sheetData>
  <sheetProtection/>
  <mergeCells count="73">
    <mergeCell ref="B186:G186"/>
    <mergeCell ref="B199:G199"/>
    <mergeCell ref="B200:G200"/>
    <mergeCell ref="B213:G213"/>
    <mergeCell ref="B241:C242"/>
    <mergeCell ref="B175:G175"/>
    <mergeCell ref="B236:C236"/>
    <mergeCell ref="B224:G224"/>
    <mergeCell ref="B155:G155"/>
    <mergeCell ref="B119:G119"/>
    <mergeCell ref="B128:G128"/>
    <mergeCell ref="B141:G141"/>
    <mergeCell ref="B142:G142"/>
    <mergeCell ref="B106:G106"/>
    <mergeCell ref="A17:A18"/>
    <mergeCell ref="C17:C18"/>
    <mergeCell ref="A19:A20"/>
    <mergeCell ref="C19:C20"/>
    <mergeCell ref="A21:A22"/>
    <mergeCell ref="B38:G38"/>
    <mergeCell ref="B33:G33"/>
    <mergeCell ref="B34:G34"/>
    <mergeCell ref="B35:G35"/>
    <mergeCell ref="B36:G36"/>
    <mergeCell ref="B86:G86"/>
    <mergeCell ref="B72:G72"/>
    <mergeCell ref="B73:G73"/>
    <mergeCell ref="B59:G59"/>
    <mergeCell ref="B26:G26"/>
    <mergeCell ref="C27:G27"/>
    <mergeCell ref="B45:D45"/>
    <mergeCell ref="B46:D46"/>
    <mergeCell ref="B55:D55"/>
    <mergeCell ref="A57:D57"/>
    <mergeCell ref="E8:G8"/>
    <mergeCell ref="E9:G9"/>
    <mergeCell ref="E10:G10"/>
    <mergeCell ref="E11:G11"/>
    <mergeCell ref="A14:G14"/>
    <mergeCell ref="A15:G15"/>
    <mergeCell ref="D18:G18"/>
    <mergeCell ref="D17:G17"/>
    <mergeCell ref="D19:G19"/>
    <mergeCell ref="D20:G20"/>
    <mergeCell ref="D22:G22"/>
    <mergeCell ref="D21:G21"/>
    <mergeCell ref="B23:G23"/>
    <mergeCell ref="B24:G24"/>
    <mergeCell ref="B47:D47"/>
    <mergeCell ref="B48:D48"/>
    <mergeCell ref="C28:G28"/>
    <mergeCell ref="B68:G68"/>
    <mergeCell ref="B31:D31"/>
    <mergeCell ref="B53:D53"/>
    <mergeCell ref="B54:D54"/>
    <mergeCell ref="B30:G30"/>
    <mergeCell ref="B61:D61"/>
    <mergeCell ref="B62:D62"/>
    <mergeCell ref="B49:D49"/>
    <mergeCell ref="B50:D50"/>
    <mergeCell ref="B51:D51"/>
    <mergeCell ref="B52:D52"/>
    <mergeCell ref="B56:D56"/>
    <mergeCell ref="B63:D63"/>
    <mergeCell ref="B64:D64"/>
    <mergeCell ref="B65:D65"/>
    <mergeCell ref="B66:D66"/>
    <mergeCell ref="B240:E240"/>
    <mergeCell ref="B40:D40"/>
    <mergeCell ref="B41:D41"/>
    <mergeCell ref="B42:D42"/>
    <mergeCell ref="B43:D43"/>
    <mergeCell ref="B44:D44"/>
  </mergeCells>
  <printOptions/>
  <pageMargins left="0.18" right="0.16" top="0.52" bottom="0.29" header="0.3" footer="0.3"/>
  <pageSetup horizontalDpi="600" verticalDpi="600" orientation="landscape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2019-06-26T11:32:59Z</cp:lastPrinted>
  <dcterms:created xsi:type="dcterms:W3CDTF">2018-12-28T08:43:53Z</dcterms:created>
  <dcterms:modified xsi:type="dcterms:W3CDTF">2019-07-01T06:57:58Z</dcterms:modified>
  <cp:category/>
  <cp:version/>
  <cp:contentType/>
  <cp:contentStatus/>
</cp:coreProperties>
</file>