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75" windowWidth="11625" windowHeight="10110" tabRatio="785" activeTab="11"/>
  </bookViews>
  <sheets>
    <sheet name="2019-1 (1,2,3)" sheetId="1" r:id="rId1"/>
    <sheet name="2019-2(1;2;3;4;5;6)" sheetId="2" r:id="rId2"/>
    <sheet name="2019-2(7)  (2)" sheetId="3" r:id="rId3"/>
    <sheet name="2019-2(8) " sheetId="4" r:id="rId4"/>
    <sheet name="2019-2(9,10)" sheetId="5" r:id="rId5"/>
    <sheet name="2019-2(11.)" sheetId="6" r:id="rId6"/>
    <sheet name="2019-2(12)" sheetId="7" r:id="rId7"/>
    <sheet name="2019-2(13,14)ЗФ" sheetId="8" r:id="rId8"/>
    <sheet name="2019-2(13,14) (2) СФ" sheetId="9" r:id="rId9"/>
    <sheet name="2019-2(14)" sheetId="10" r:id="rId10"/>
    <sheet name="2019-3 ЗФ" sheetId="11" r:id="rId11"/>
    <sheet name="2019-3 СФ" sheetId="12" r:id="rId12"/>
  </sheets>
  <definedNames>
    <definedName name="_xlnm.Print_Area" localSheetId="0">'2019-1 (1,2,3)'!$A$1:$I$35</definedName>
    <definedName name="_xlnm.Print_Area" localSheetId="1">'2019-2(1;2;3;4;5;6)'!$A$1:$O$151</definedName>
    <definedName name="_xlnm.Print_Area" localSheetId="5">'2019-2(11.)'!$A$1:$L$19</definedName>
    <definedName name="_xlnm.Print_Area" localSheetId="8">'2019-2(13,14) (2) СФ'!$A$1:$L$50</definedName>
    <definedName name="_xlnm.Print_Area" localSheetId="7">'2019-2(13,14)ЗФ'!$A$1:$L$48</definedName>
    <definedName name="_xlnm.Print_Area" localSheetId="9">'2019-2(14)'!$A$1:$G$13</definedName>
    <definedName name="_xlnm.Print_Area" localSheetId="2">'2019-2(7)  (2)'!$A$1:$N$20</definedName>
    <definedName name="_xlnm.Print_Area" localSheetId="3">'2019-2(8) '!$A$1:$M$58</definedName>
    <definedName name="_xlnm.Print_Area" localSheetId="4">'2019-2(9,10)'!$A$1:$P$25</definedName>
    <definedName name="_xlnm.Print_Area" localSheetId="10">'2019-3 ЗФ'!$A$1:$I$113</definedName>
    <definedName name="_xlnm.Print_Area" localSheetId="11">'2019-3 СФ'!$A$1:$I$114</definedName>
  </definedNames>
  <calcPr fullCalcOnLoad="1"/>
</workbook>
</file>

<file path=xl/sharedStrings.xml><?xml version="1.0" encoding="utf-8"?>
<sst xmlns="http://schemas.openxmlformats.org/spreadsheetml/2006/main" count="2084" uniqueCount="307">
  <si>
    <t>рішення Сумської міської ради 24.12.2015 року №174-МР (зі змінами та доповненнями)</t>
  </si>
  <si>
    <t>розрахункові дані</t>
  </si>
  <si>
    <t xml:space="preserve">                     </t>
  </si>
  <si>
    <t>ВСЬОГО</t>
  </si>
  <si>
    <t>загальний фонд</t>
  </si>
  <si>
    <t>спеціальний фонд</t>
  </si>
  <si>
    <t>разом (3+4)</t>
  </si>
  <si>
    <t>Загальний фонд</t>
  </si>
  <si>
    <t>Х</t>
  </si>
  <si>
    <t>(підпис)</t>
  </si>
  <si>
    <t>фактично зайняті</t>
  </si>
  <si>
    <t xml:space="preserve">Обов'язкові виплати </t>
  </si>
  <si>
    <t>Стимулюючі доплати та надбавки</t>
  </si>
  <si>
    <t>Премії</t>
  </si>
  <si>
    <t>Матеріальна допомога</t>
  </si>
  <si>
    <t>Затверджено з урахуванням змін</t>
  </si>
  <si>
    <t>загального фонду</t>
  </si>
  <si>
    <t>спеціального фонду</t>
  </si>
  <si>
    <t>Код</t>
  </si>
  <si>
    <t xml:space="preserve">1. </t>
  </si>
  <si>
    <t>КВК</t>
  </si>
  <si>
    <t>2.</t>
  </si>
  <si>
    <t>3.</t>
  </si>
  <si>
    <t>КЕКВ/ККК</t>
  </si>
  <si>
    <t>4.</t>
  </si>
  <si>
    <t>№ з/п</t>
  </si>
  <si>
    <t>5.</t>
  </si>
  <si>
    <t>Категорії працівників</t>
  </si>
  <si>
    <t>Спеціальний фонд</t>
  </si>
  <si>
    <t>затверджено</t>
  </si>
  <si>
    <t>6.</t>
  </si>
  <si>
    <t>Коли та яким документом затверджена</t>
  </si>
  <si>
    <t>7.</t>
  </si>
  <si>
    <t>Причини виникнення заборгованості</t>
  </si>
  <si>
    <t>необхідно додатково "+"</t>
  </si>
  <si>
    <t>Виконавчий комітет Сумської міської ради</t>
  </si>
  <si>
    <t>2110</t>
  </si>
  <si>
    <t xml:space="preserve">ВСЬОГО </t>
  </si>
  <si>
    <t>-</t>
  </si>
  <si>
    <t>в т.ч бюджет розвитку</t>
  </si>
  <si>
    <t xml:space="preserve">Найменування </t>
  </si>
  <si>
    <t>(найменування головного розпорядника коштів місцевого бюджету)</t>
  </si>
  <si>
    <t>КПКВК</t>
  </si>
  <si>
    <t>Показники</t>
  </si>
  <si>
    <t>Одиниця виміру</t>
  </si>
  <si>
    <t>Джерело інформації</t>
  </si>
  <si>
    <t>продукту</t>
  </si>
  <si>
    <t>ефективності</t>
  </si>
  <si>
    <t>10.</t>
  </si>
  <si>
    <t>11.</t>
  </si>
  <si>
    <t>12.</t>
  </si>
  <si>
    <t>13.</t>
  </si>
  <si>
    <t>14.</t>
  </si>
  <si>
    <t>осіб</t>
  </si>
  <si>
    <t>грн.</t>
  </si>
  <si>
    <t>разом (7+8)</t>
  </si>
  <si>
    <t>разом (11+12)</t>
  </si>
  <si>
    <t>(грн.)</t>
  </si>
  <si>
    <t>Завдання</t>
  </si>
  <si>
    <t>Підпрограма 1</t>
  </si>
  <si>
    <t>Касові видатки / надання кредитів</t>
  </si>
  <si>
    <t>Погашено кредиторська заборгованість за рахунок коштів</t>
  </si>
  <si>
    <t>Найменування</t>
  </si>
  <si>
    <t>граничний обсяг</t>
  </si>
  <si>
    <t>Підпрограма</t>
  </si>
  <si>
    <t>затрат</t>
  </si>
  <si>
    <t>якості</t>
  </si>
  <si>
    <t>…………</t>
  </si>
  <si>
    <t>………..</t>
  </si>
  <si>
    <t>Програма</t>
  </si>
  <si>
    <t>Підпрограма 2</t>
  </si>
  <si>
    <t>індикативні прогнозні показники</t>
  </si>
  <si>
    <t>Оплата праці</t>
  </si>
  <si>
    <t>Нарахування на оплату праці</t>
  </si>
  <si>
    <t>Предмети, матеріали, обладнання та інвентар</t>
  </si>
  <si>
    <t>Оплата послуг (крім комунальних)</t>
  </si>
  <si>
    <t>Видатки на відрядження</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</si>
  <si>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</si>
  <si>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</si>
  <si>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</si>
  <si>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Інші поточні видатки</t>
  </si>
  <si>
    <t>Придбання обладнання і предметів довгострокового користування</t>
  </si>
  <si>
    <t>Капітальне будівництво (придбання)</t>
  </si>
  <si>
    <t>Капітальний ремонт</t>
  </si>
  <si>
    <t>Реконструкція та реставрація</t>
  </si>
  <si>
    <t>Створення державних запасів і резервів</t>
  </si>
  <si>
    <t>Придбання землі і нематеріальних активів</t>
  </si>
  <si>
    <t>Капітальні трансферти підприємствам (установам, організаціям)</t>
  </si>
  <si>
    <t xml:space="preserve">Капітальні трансферти органам державного управління інших рівнів </t>
  </si>
  <si>
    <t>Капітальні трансферти урядам іноземних держав та міжнародним організаціям</t>
  </si>
  <si>
    <t>Капітальні трансферти населенню</t>
  </si>
  <si>
    <t>Нерозподілені видатки</t>
  </si>
  <si>
    <t>Адміністративний персонал</t>
  </si>
  <si>
    <t>Спеціалісти</t>
  </si>
  <si>
    <t>Обслуговуючий персонал</t>
  </si>
  <si>
    <t>Управління на рівні районів, міст, районів у містах</t>
  </si>
  <si>
    <t>Відповідальний виконавець</t>
  </si>
  <si>
    <t>разом (8+9)</t>
  </si>
  <si>
    <t>8.</t>
  </si>
  <si>
    <t>9.</t>
  </si>
  <si>
    <t>15.</t>
  </si>
  <si>
    <t>необхідно додатково (+)</t>
  </si>
  <si>
    <t>Надходження із загального фонду бюджету</t>
  </si>
  <si>
    <t>х</t>
  </si>
  <si>
    <t>Кошти, що передаються із загального фонду до спеціального фонду (бюджету розвитку)</t>
  </si>
  <si>
    <t>На початок періоду</t>
  </si>
  <si>
    <t>На кінець періоду</t>
  </si>
  <si>
    <t>Програма 1</t>
  </si>
  <si>
    <t>Показник затрат</t>
  </si>
  <si>
    <t>Показник продукту</t>
  </si>
  <si>
    <t>Показник ефективності</t>
  </si>
  <si>
    <t>Показник якості</t>
  </si>
  <si>
    <t>од.</t>
  </si>
  <si>
    <t>Всього:</t>
  </si>
  <si>
    <t xml:space="preserve">Затверджено з урахуванням змін </t>
  </si>
  <si>
    <t>Вжиті заходи щодо погашення заборгованості</t>
  </si>
  <si>
    <t>Зміна результативних показників, які характеризують виконання бюджетної програми, у разі передбачення додаткових коштів</t>
  </si>
  <si>
    <t>Перший заступник міського голови</t>
  </si>
  <si>
    <t>В.В.Войтенко</t>
  </si>
  <si>
    <t>2018 рік</t>
  </si>
  <si>
    <t>(ініціали та прізвище)</t>
  </si>
  <si>
    <t>Додаток 1</t>
  </si>
  <si>
    <t>(0) (2)</t>
  </si>
  <si>
    <t>2020 рік (прогноз)</t>
  </si>
  <si>
    <t>Додаток 2</t>
  </si>
  <si>
    <t>Дебіторська заборгованість на 01.01.2017</t>
  </si>
  <si>
    <t>Додаток 3</t>
  </si>
  <si>
    <t>2020 рік (прогноз) зміни у разі передбачення додаткових коштів</t>
  </si>
  <si>
    <t>Бюджетний запит на 2019-2021 роки загальний, Форма 2019-1</t>
  </si>
  <si>
    <t>до пункту 2 розділу І Інструкції з підготовки бюджетних запитів</t>
  </si>
  <si>
    <t>(код Типової відомчої класифікації видатків та кредитування місцевих бюджетів)</t>
  </si>
  <si>
    <t>Мета діяльності головного розпорядника коштів місцевого бюджету.</t>
  </si>
  <si>
    <t>Розподіл граничного обсягу витрат/надання кредитів загального фонуд місцевого бюджету на 2019 рік та індикативних прогнозних показників на 2020 і 2021 роки за бюджетними програмами</t>
  </si>
  <si>
    <t>Код Програмної класифікації видатків та кредитування місцевих бюджетів</t>
  </si>
  <si>
    <t>Найменування бюджетної програми згідно з Типовою програмною класифікацією видатків та кредитування місцевих бюджетів</t>
  </si>
  <si>
    <t>УСЬОГО</t>
  </si>
  <si>
    <t>Код Функціональної класифікації видатків та кредитування бюджету</t>
  </si>
  <si>
    <t>2017 рік (звіт)</t>
  </si>
  <si>
    <t>2018 рік (затверджено )</t>
  </si>
  <si>
    <t>2018 рік (затверджено)</t>
  </si>
  <si>
    <t>2019 рік (проект)</t>
  </si>
  <si>
    <t>2021 рік (прогноз)</t>
  </si>
  <si>
    <t>Розподіл граничного обсягу витрат спеціального фонуд місцевого бюджету на 2019 рік та індикативних прогнозних показників на 2020 і 2021 роки за бюджетними програмами</t>
  </si>
  <si>
    <t xml:space="preserve">до пункту 2 розділу І Інструкції з підготовки бюджетних запитів
</t>
  </si>
  <si>
    <t>Бюджетний запит на 2019-2021 роки індивідуальний, Форма 2019-2</t>
  </si>
  <si>
    <t>(найменування відповідального виконавця)</t>
  </si>
  <si>
    <t>(найменування бюджетної програми згідно з Типовою програмною класифікацією видатків та кредитування місцевих бюджетів)</t>
  </si>
  <si>
    <t>(код Програмної класифікації видатків та кредитування місцевих бюджетів)</t>
  </si>
  <si>
    <t>Мета та завдання бюджетної програми на 2019-2021 роки</t>
  </si>
  <si>
    <t>1)</t>
  </si>
  <si>
    <t>2)</t>
  </si>
  <si>
    <t>мета бюджетної програми, строки її реалізації;</t>
  </si>
  <si>
    <t>завдання бюджетної програми;</t>
  </si>
  <si>
    <t>3)</t>
  </si>
  <si>
    <t>Надходження для виконання бюджетної програми:</t>
  </si>
  <si>
    <t>підстави для реалізації бюджетної програми.</t>
  </si>
  <si>
    <t>надходження для виконання бюджетної програми у 2017-2019 роках:</t>
  </si>
  <si>
    <t>у тому числі бюджет розвитку</t>
  </si>
  <si>
    <t>надходження для виконання бюджетної програми у 2020-2021 роках.</t>
  </si>
  <si>
    <t>Витрати за кодами Економічної класифікації видатків/Класифікації кредитування бюджету:</t>
  </si>
  <si>
    <t>видатки за кодами Економічної класифікації видатків бюджету у 2017-2019 роках</t>
  </si>
  <si>
    <t>Код Економічної класифікації видатків бюджету</t>
  </si>
  <si>
    <t>надання кредитів за кодами Класифікації кредитування бюджету у 2017-2019 роках</t>
  </si>
  <si>
    <t>Код Класифікації кредитування бюджету</t>
  </si>
  <si>
    <t>видатки за кодами Економічної класифікації видатків бюджету у 2020-2021 роках</t>
  </si>
  <si>
    <t>4)</t>
  </si>
  <si>
    <t>надання кредитів за кодами Класифікації кредитування бюджету у 2020-2021 роках</t>
  </si>
  <si>
    <t>Витрати за напрямами використання бюджетних коштів:</t>
  </si>
  <si>
    <t>витрати за напрямами використання бюджетниї коштів у 2017-2019 роках:</t>
  </si>
  <si>
    <t>Напрям використання бюджетних коштів</t>
  </si>
  <si>
    <t>витрати за напрямами використання бюджетниї коштів у 2020-2021 роках:</t>
  </si>
  <si>
    <t>Результативні показники бюджетної програми:</t>
  </si>
  <si>
    <t>результативні показники бюджетної програми у 2017-2019 роках:</t>
  </si>
  <si>
    <t>разом (5+6)</t>
  </si>
  <si>
    <t>(грн)</t>
  </si>
  <si>
    <t>результативні показники бюджетної програми у 2020-2021 роках</t>
  </si>
  <si>
    <t>Структура видатків на оплату праці:</t>
  </si>
  <si>
    <t>у тому числі оплата праці штатних одиниць за загальним фондом, що враховані також у спеціальному фонді</t>
  </si>
  <si>
    <t>Чисельність зайнятих у бюджетних установах:</t>
  </si>
  <si>
    <t>з них: штатні одиниці за загальним фондом, що враховані також у спеціальному фонді</t>
  </si>
  <si>
    <t>2018 рік (план)</t>
  </si>
  <si>
    <t xml:space="preserve">2019 рік </t>
  </si>
  <si>
    <t>2020 рік</t>
  </si>
  <si>
    <t xml:space="preserve">2021 рік </t>
  </si>
  <si>
    <t>Місцеві/регіональні програми, які виконуються в межах бюджетної програми:</t>
  </si>
  <si>
    <t>Найменування місцевої/регіональної програми</t>
  </si>
  <si>
    <t>разом(4+5)</t>
  </si>
  <si>
    <t>разом(7+8)</t>
  </si>
  <si>
    <t>разом(10+11)</t>
  </si>
  <si>
    <t>місцеві/регіональні програми, які виконуються в межах бюджетної програми у 2017-2019 роках</t>
  </si>
  <si>
    <t>місцеві/регіональні програми, які виконуються в межах бюджетної програми у 2020-2021 роках</t>
  </si>
  <si>
    <t>Об'єкти, які виконуються у межах бюджетної програми за рахунок коштів бюджету розвитку у 2017-2021 роках:</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</si>
  <si>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</si>
  <si>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</si>
  <si>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</si>
  <si>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спеціальний фонд (бюджет розвитку)</t>
  </si>
  <si>
    <t>рівень будівельної готовності об'єкта на кінець бюджетного періоду,%,</t>
  </si>
  <si>
    <t>Аналіз результатів, досягнутих внаслідок використання коштів загального фонду бюджету у 2017 році, очікувані результати у 2018 році, обґрунтування необхідності передбачення витрат на 2019-2021 роки.</t>
  </si>
  <si>
    <t>Бюджетні зобов'язання у 2017-2019 роках:</t>
  </si>
  <si>
    <t xml:space="preserve">кредиторська заборгованість місцевого бюджету у 2017 році:                               </t>
  </si>
  <si>
    <t>Код Економічної класифікації видатків бюджету/код Класифікації кредитування бюджету</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</si>
  <si>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</si>
  <si>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</si>
  <si>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</si>
  <si>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Бюджетні зобов"язання (4+6)</t>
  </si>
  <si>
    <t xml:space="preserve">кредиторська заборгованість місцевого бюджету у 2018-2019 роках:                               </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</si>
  <si>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</si>
  <si>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</si>
  <si>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</si>
  <si>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(3-5)</t>
  </si>
  <si>
    <t>2019 рік</t>
  </si>
  <si>
    <t xml:space="preserve">можлива кредиторська заборгованість на початок планового бюджетного періоду (4-5-6)
(5-6-7) 
</t>
  </si>
  <si>
    <t>планується погасити кредит. заб. за рахунок коштів</t>
  </si>
  <si>
    <t>очікуваний обсяг взяття поточних зобов’язань 
(8-10)</t>
  </si>
  <si>
    <t xml:space="preserve">дебіторська заборгованість в 2017-2018 роках:                                                                                                          </t>
  </si>
  <si>
    <t>Дебіторська заборгованість на 01.01.2018</t>
  </si>
  <si>
    <t>Очікувана дебіторська заборгованість на 01.01.2019</t>
  </si>
  <si>
    <t>аналіз управління бюджетними зобов’язаннями та пропозиції щодо упорядкування бюджетних зобов’язань у 2019 році</t>
  </si>
  <si>
    <t>Підстави та обґрунтування видатків спеціального фонду на 2019 рік та на 2020-2021 роки за рахунок надходжень до спеціального фонду, аналізу результатів, досягнутих унаслідок використання коштів спеціального фонду бюджету у 2017 році, та очікуванні результати у 2018 році</t>
  </si>
  <si>
    <t>Бюджетний запит на 2019-2021 роки додатковий, Форма 2019-3</t>
  </si>
  <si>
    <t>(0)(2)(1)</t>
  </si>
  <si>
    <t>Додаткові витрати місцевого бюджету:</t>
  </si>
  <si>
    <t>додаткові витрати на 2019 рік за бюджетними програмами:</t>
  </si>
  <si>
    <t xml:space="preserve">Обґрунтування необхідності додаткових коштів на 2019 рік
</t>
  </si>
  <si>
    <t>2019 рік (проект) у межах доведених граничних обсягів</t>
  </si>
  <si>
    <t>2019 рік (проект) зміни у разі виділення додаткових коштів</t>
  </si>
  <si>
    <t>Наслідки у разі, якщо додаткові кошти не будуть передбачені у 2019 році, та альтернативні заходи, яких необхідно вжити для забезпечення виконання бюджетної програми</t>
  </si>
  <si>
    <t>додаткові витрати на 2020-2021 роки за бюджетними програмами:</t>
  </si>
  <si>
    <t xml:space="preserve">Обґрунтування необхідності додаткових коштів на 2020-2021 роки </t>
  </si>
  <si>
    <t>Зміна результативних показників бюджетної програми у разі передбачення додаткових коштів:</t>
  </si>
  <si>
    <t>2020 рік (прогноз) у межах доведених індикативних прогнозних показників</t>
  </si>
  <si>
    <t>2021 рік (прогноз) у межах доведених індикативних прогнозних показників</t>
  </si>
  <si>
    <t>2021 рік (прогноз) зміни у разі передбачення додаткових коштів</t>
  </si>
  <si>
    <t>Наслідки у разі, якщо додаткові кошти не будуть передбачені у 2020-2021 роках, та альтернативні заходи, яких необхідно вжити для забезпечення виконання бюджетної програми</t>
  </si>
  <si>
    <t>(прізвище та ініціали )</t>
  </si>
  <si>
    <t>Войтенко В.В.</t>
  </si>
  <si>
    <t>(прізвище та ініціали)</t>
  </si>
  <si>
    <t>0810</t>
  </si>
  <si>
    <t>Заступник начальника відділу бухгалтерського обліку та звітності</t>
  </si>
  <si>
    <t>Цилюрик В.В.</t>
  </si>
  <si>
    <t>(0) (2)(1)</t>
  </si>
  <si>
    <t>Оплата теплопостачання</t>
  </si>
  <si>
    <t>Оплата водопостачання та водовідведення</t>
  </si>
  <si>
    <t>Оплата електроенергії</t>
  </si>
  <si>
    <t>Капітальний ремонт інших об'єктів</t>
  </si>
  <si>
    <t>1.</t>
  </si>
  <si>
    <t>рішення Сумської міської ради 24.12.2015 року №174-МР«Про Програму «Фізична культура і спорт міста Суми на 2016-2018 роки» (зі змінами), проект  Програми "Розвитку фізичної культури і спорту міста Суми на 2019-2021 роки"</t>
  </si>
  <si>
    <t>звіт про надходження та використання коштів загального фонду  (форма №2д, №2м) за 2017 рік, розрахунок до кошторису на 2018 рік, розрахунок до бюджетного запиту на 2019 рік</t>
  </si>
  <si>
    <t>звіт про надходження та використання коштів загального фонду  (форма №2д, №2м) за 2017 рік, розрахунок до кошторису на 2018 рік, розрахунок до бюджетного запиту на 2019 рік, календарний план</t>
  </si>
  <si>
    <t>Програма "Розвитку фізичної культури і спорту міста Суми на 2019-2021 роки"</t>
  </si>
  <si>
    <t>проект рішення Сумської міської ради «Про Програму розвитку фізичної культури і спорту в місті Суми на 2019-2021 роки», рішення виконавчого комітету Сумської міської ради від 09.10.2018  № 520 "Про внесення на розгляд Сумської міської ради питання «Про Програму розвитку фізичної культури і спорту в місті Суми на 2019-2021 роки» "</t>
  </si>
  <si>
    <t>Аналіз результатів, досягнутих внаслідок використання коштів спеціального фонду бюджету у 2017 році, очікувані результати у 2018 році, обґрунтування необхідності передбачення витрат на 2019-2021 роки.</t>
  </si>
  <si>
    <t>0215061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</si>
  <si>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</si>
  <si>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 (2) (1) (5) (0) (6) (1)</t>
  </si>
  <si>
    <r>
      <rPr>
        <b/>
        <sz val="12"/>
        <rFont val="Times New Roman"/>
        <family val="1"/>
      </rPr>
      <t xml:space="preserve">Мета: </t>
    </r>
    <r>
      <rPr>
        <sz val="12"/>
        <rFont val="Times New Roman"/>
        <family val="1"/>
      </rPr>
      <t xml:space="preserve">Здійснення фізкультурно-масової роботи серед населення та заходи з регіонального розвитку фізичної культури та спорту. 
</t>
    </r>
    <r>
      <rPr>
        <b/>
        <sz val="12"/>
        <rFont val="Times New Roman"/>
        <family val="1"/>
      </rPr>
      <t xml:space="preserve">Строки реалізації: </t>
    </r>
    <r>
      <rPr>
        <sz val="12"/>
        <rFont val="Times New Roman"/>
        <family val="1"/>
      </rPr>
      <t>2019-2021 роки.</t>
    </r>
  </si>
  <si>
    <t xml:space="preserve"> Забезпечення функціонування центру "Спорт для всіх", створення умов для розвитку масового фізкультурно-оздоровчого руху та збереження мережі клубів за місцем проживання</t>
  </si>
  <si>
    <t>Проведення спортивно-масових заходів серед населення</t>
  </si>
  <si>
    <t>Проведення капітального ремонту приміщень центру</t>
  </si>
  <si>
    <t>Забезпечення функціонування центру "Спорт для всіх", створення умов для розвитку масового фізкультурно-оздоровчого руху та збереження мережі клубів за місцем проживання</t>
  </si>
  <si>
    <t>кількість центрів "Спорт для всіх"</t>
  </si>
  <si>
    <t>кількість дитячо-підліткових клубів за місцем проживання</t>
  </si>
  <si>
    <t>обсяг видатків на утримання центру "Спорт для всіх" та клубів за місцем проживання</t>
  </si>
  <si>
    <t>обсяг видатків на проведення заходів, які здійснюються на території регіону безпосередньо центрами "Спорт для всіх"</t>
  </si>
  <si>
    <t>кількіть заходів, які здійснюються на території міста безпосередньо центром "Спорт для всіх"</t>
  </si>
  <si>
    <t>кількість учасників заходів, які здійснюються на території міста безпосередньо центром "Спорт для всіх"</t>
  </si>
  <si>
    <t>кількість заходів, які здійснюються дитячо-підлітковими клубами за місцем проживання</t>
  </si>
  <si>
    <t>кількість учасників заходів, які здійснюються дитячо-підлітковими клубами за місцем проживання</t>
  </si>
  <si>
    <t>кількість заходів, які здійснюються в спортивному комплексі "Авангард"</t>
  </si>
  <si>
    <t>кількість учасників заходів, які здійснюються в спортивному комплексі "Авангард"</t>
  </si>
  <si>
    <t>середньомісячні витрати на утримання центру "Спорт для всіх" та клубів за місцем проживання</t>
  </si>
  <si>
    <t>календарний план, розрахунок до кошторису,протокол участі у змаганнях</t>
  </si>
  <si>
    <t>протокол участі у змаганнях</t>
  </si>
  <si>
    <t>середні витрати на проведення одного заходу, яке проводиться безпосередньо центром "Спорт для всіх"</t>
  </si>
  <si>
    <t>динаміка кількості заходів, які здійснюються на території міста безпосередньо центром "Спорт для всіх", порівняно з попереднім роком</t>
  </si>
  <si>
    <t>динаміка кількості населення, залученого до заходів,  які здійснюються на території міста безпосередньо центром "Спорт для всіх", порівняно з попереднім роком</t>
  </si>
  <si>
    <t>динаміка кількості заходів, які здійснюються дитячо-підлітковими клубами за місцем проживання, порівняно з попереднім роком</t>
  </si>
  <si>
    <t>динаміка кількості населення, залученого до заходів,  які здійснюються дитячо-підлітковими клубами за місцем проживання, порівняно з попереднім роком</t>
  </si>
  <si>
    <t>динаміка кількості заходів, які здійснюються в спортивному комплексі "Авангард", порівняно з попереднім роком</t>
  </si>
  <si>
    <t>динаміка кількості населення, залученого до заходів,  які здійснюються в спортивному комплексі "Авангард", порівняно з попереднім роком</t>
  </si>
  <si>
    <t>%</t>
  </si>
  <si>
    <t>Програма  "Фізична культура і спорт міста Суми на 2016-2018 роки"(Підпрограма 4. Утримання центрів "Спорт для всіх" та проведення заходів з фізичної культури")</t>
  </si>
  <si>
    <t>Капітальний ремонт з улаштування системи димовидалення в приміщенні спорткомплексу "Авангард"</t>
  </si>
  <si>
    <t>Капітальний ремонт з улаштування системи блискавкозахисту в приміщенні спорткомплексу "Авангард"</t>
  </si>
  <si>
    <t>179159</t>
  </si>
  <si>
    <t>Капітальний ремонт з з вогнезахисногообробляння металевих конструкцій в приміщенні спорткомплексу "Авангард"</t>
  </si>
  <si>
    <t>125660</t>
  </si>
  <si>
    <t>Капітальний ремонт з улаштування системи автоматичної пожежної сигналізації, оповіщення про пожежу та пожежного моніторингу в приміщенні спорткомплексу "Авангард"</t>
  </si>
  <si>
    <t>252279</t>
  </si>
  <si>
    <t>Капітальний ремонт електрообладнання приміщеннь спорткомплексу "Авангард"</t>
  </si>
  <si>
    <t>300000</t>
  </si>
  <si>
    <t>Капітальний ремонт даху спорткомплексу "Авангард"</t>
  </si>
  <si>
    <t>1450000</t>
  </si>
  <si>
    <t>Капітальний ремонт підвальних приміщеннь спорткомплексу "Авангард"</t>
  </si>
  <si>
    <t>351121</t>
  </si>
  <si>
    <t>Фінансування в 2017-2018 роках забезпечило функціонування Міського центру фізичного здоров'я населення "Спорт для всіх" та клубів за місцем проживання. Проведена фізкультурно-масова робота серед населення міста та заходи з розвитку фізичної культури та спорту.  Виплачена заробітна плата працівникам в повному розмірі.Матеріальна база оновлена спортивним інвентарем. На 2019 рік  граничний обсяг забезпечить функціонування центру та клубів за місцем проживання, а саме виплату заробітної плати відповідно до законодавства, оплату комунальних послуг відповідно до затверджених лімітів споживання енергоносіїв та інших незахищених стеттей видатків, проведення поточних ремонтів службових кабінетів, спортивно-тренажерних та ігрових майданчиків, а також  забезпечення проведення спортивно-масової роботи серед населення міста. Передбачення видатків на 2020-2021 роки забезпечить функціонування центру та клубів за місцем проживання і тим самим сприятиме вдосконаленню фізичного розвитку населення.</t>
  </si>
  <si>
    <t xml:space="preserve">У 2017-2018 роках кошти передбачені на функціонування МЦФЗН "Спорт для всіх", використані за цільовим призначенням, проведено капітальний ремонт клубів за місцем проживання, чим поліпшено умови перебування відвідувачів, придбано звукопідсилювальну апаратуру, снігоприбиральник та комп'ютер. У 2018 році, за рахунок спеціальног фонду (бюджету розвитку) придбано предмети довгострокового користування, а саме 2 кондиціонери. На 2019 рік  граничний обсяг забезпечить функціонування МЦФЗН "Спорт для всіх", а саме виплату заробітної плати в розмірі затвердженої законодавством, оплату комунальних послуг відповідно до затверджених лімітів споживання енергоносіїв та мінімальну потребу інших незахищених стеттей видатків. Починаючи з 2017 року проводиться реконструкція стадіону "Авангард", у зв'язку з чим зменшено надходження від надання платних послуг. </t>
  </si>
  <si>
    <t xml:space="preserve">
(0) (2) (1) (5) (0) (6) (1)</t>
  </si>
  <si>
    <t>Інші надходження спеціального фонду
(розписати за видами надходжень)</t>
  </si>
  <si>
    <t>Повернення кредитів до бюджету</t>
  </si>
  <si>
    <t>Власні надходження бюджетних установ 
(розписати за видами надходжень)</t>
  </si>
  <si>
    <t>Надходження бюджетних установ від реалізації в установленому порядку майна (крім нерухомого майна)</t>
  </si>
  <si>
    <t xml:space="preserve">Плата за послуги, що надаються бюджетними установами згідно з їх основною діяльністю </t>
  </si>
  <si>
    <t xml:space="preserve">Благодійні внески, гранти та дарунки </t>
  </si>
  <si>
    <t>(найменування відповідного виконавця)</t>
  </si>
  <si>
    <t>Організація фізкультурно-оздоровчої діяльності, проведення масових фізкультурно-оздоровчих і спортивних заходів.</t>
  </si>
  <si>
    <t>Конституція України, Бюджетний кодекс України, проект рішення Сумської міської ради «Про Програму розвитку фізичної культури і спорту в місті Суми на 2019-2021 роки», рішення виконавчого комітету Сумської міської ради від 09.10.2018  № 520 "Про внесення на розгляд Сумської міської ради питання «Про Програму розвитку фізичної культури і спорту в місті Суми на 2019-2021 роки» ", наказ Міністерства фінансів України від 27.07.2011 року №945 "Про затвердження Примірного переліку результативних показників бюджетних програм для місцевих органів за видаткам, що не враховуються при визначенні обсягу міжбюджетних трансфертів"(зі змінами), наказ Міністерства фінансів України від 20.09.2017 №793 "Про затвердження складових програмної класифікації видатків та кредитування місцевих бюджетів"(зі змінами), наказ Міністерства молоді та спорту від 23.11.2018 року №4393 "Про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</si>
</sst>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0.0"/>
    <numFmt numFmtId="195" formatCode="0.000"/>
    <numFmt numFmtId="196" formatCode="0.0000"/>
    <numFmt numFmtId="197" formatCode="0.0000000"/>
    <numFmt numFmtId="198" formatCode="0.000000"/>
    <numFmt numFmtId="199" formatCode="0.00000"/>
    <numFmt numFmtId="200" formatCode="0.000000000"/>
    <numFmt numFmtId="201" formatCode="0.0000000000"/>
    <numFmt numFmtId="202" formatCode="0.00000000"/>
  </numFmts>
  <fonts count="63">
    <font>
      <sz val="12"/>
      <name val="Times New Roman"/>
      <family val="0"/>
    </font>
    <font>
      <b/>
      <sz val="12"/>
      <name val="Times New Roman"/>
      <family val="1"/>
    </font>
    <font>
      <sz val="10"/>
      <name val="Times New Roman"/>
      <family val="1"/>
    </font>
    <font>
      <sz val="11"/>
      <name val="Times New Roman"/>
      <family val="1"/>
    </font>
    <font>
      <sz val="9"/>
      <name val="Times New Roman"/>
      <family val="1"/>
    </font>
    <font>
      <b/>
      <sz val="11"/>
      <name val="Times New Roman"/>
      <family val="1"/>
    </font>
    <font>
      <b/>
      <sz val="10"/>
      <name val="Times New Roman"/>
      <family val="1"/>
    </font>
    <font>
      <b/>
      <i/>
      <sz val="10"/>
      <name val="Times New Roman"/>
      <family val="1"/>
    </font>
    <font>
      <sz val="8"/>
      <name val="Times New Roman"/>
      <family val="1"/>
    </font>
    <font>
      <b/>
      <sz val="14"/>
      <name val="Times New Roman"/>
      <family val="1"/>
    </font>
    <font>
      <u val="single"/>
      <sz val="12"/>
      <color indexed="12"/>
      <name val="Times New Roman"/>
      <family val="1"/>
    </font>
    <font>
      <u val="single"/>
      <sz val="12"/>
      <color indexed="36"/>
      <name val="Times New Roman"/>
      <family val="1"/>
    </font>
    <font>
      <sz val="10"/>
      <color indexed="8"/>
      <name val="Times New Roman CE"/>
      <family val="0"/>
    </font>
    <font>
      <b/>
      <sz val="13"/>
      <name val="Times New Roman"/>
      <family val="1"/>
    </font>
    <font>
      <b/>
      <sz val="10"/>
      <color indexed="8"/>
      <name val="Times New Roman CE"/>
      <family val="0"/>
    </font>
    <font>
      <b/>
      <sz val="10"/>
      <color indexed="8"/>
      <name val="Times New Roman"/>
      <family val="1"/>
    </font>
    <font>
      <sz val="12"/>
      <name val="Arial Cyr"/>
      <family val="0"/>
    </font>
    <font>
      <sz val="10"/>
      <name val="Times New Roman CE"/>
      <family val="1"/>
    </font>
    <font>
      <b/>
      <i/>
      <sz val="12"/>
      <name val="Times New Roman"/>
      <family val="1"/>
    </font>
    <font>
      <sz val="10"/>
      <color indexed="8"/>
      <name val="Times New Roman"/>
      <family val="1"/>
    </font>
    <font>
      <i/>
      <sz val="12"/>
      <name val="Times New Roman"/>
      <family val="1"/>
    </font>
    <font>
      <vertAlign val="superscript"/>
      <sz val="12"/>
      <name val="Times New Roman"/>
      <family val="1"/>
    </font>
    <font>
      <i/>
      <sz val="11"/>
      <name val="Times New Roman"/>
      <family val="1"/>
    </font>
    <font>
      <b/>
      <sz val="10"/>
      <name val="Times New Roman CE"/>
      <family val="0"/>
    </font>
    <font>
      <i/>
      <sz val="10"/>
      <name val="Times New Roman CE"/>
      <family val="1"/>
    </font>
    <font>
      <i/>
      <sz val="10"/>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6" fillId="0" borderId="0">
      <alignment horizontal="left"/>
      <protection/>
    </xf>
    <xf numFmtId="0" fontId="16" fillId="0" borderId="0">
      <alignment/>
      <protection/>
    </xf>
    <xf numFmtId="0" fontId="11"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2" borderId="0" applyNumberFormat="0" applyBorder="0" applyAlignment="0" applyProtection="0"/>
  </cellStyleXfs>
  <cellXfs count="318">
    <xf numFmtId="0" fontId="0" fillId="0" borderId="0" xfId="0" applyAlignment="1">
      <alignment/>
    </xf>
    <xf numFmtId="0" fontId="0" fillId="0" borderId="0" xfId="0" applyAlignment="1">
      <alignment vertical="top"/>
    </xf>
    <xf numFmtId="0" fontId="1" fillId="0" borderId="0" xfId="0" applyFont="1" applyAlignment="1">
      <alignment/>
    </xf>
    <xf numFmtId="0" fontId="0" fillId="0" borderId="10" xfId="0" applyBorder="1" applyAlignment="1">
      <alignment horizont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left" vertical="center" wrapText="1"/>
    </xf>
    <xf numFmtId="0" fontId="2" fillId="0" borderId="0" xfId="0" applyFont="1" applyAlignment="1">
      <alignment/>
    </xf>
    <xf numFmtId="0" fontId="1" fillId="0" borderId="0" xfId="0" applyFont="1" applyAlignment="1">
      <alignment vertical="top"/>
    </xf>
    <xf numFmtId="0" fontId="2" fillId="0" borderId="0" xfId="0" applyFont="1" applyBorder="1" applyAlignment="1">
      <alignment horizontal="center" vertical="center" wrapText="1"/>
    </xf>
    <xf numFmtId="0" fontId="3"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0" xfId="0" applyAlignment="1">
      <alignment/>
    </xf>
    <xf numFmtId="0" fontId="0" fillId="0" borderId="13" xfId="0" applyBorder="1" applyAlignment="1">
      <alignment horizontal="center"/>
    </xf>
    <xf numFmtId="0" fontId="1" fillId="0" borderId="0" xfId="0" applyFont="1" applyAlignment="1">
      <alignment horizontal="right"/>
    </xf>
    <xf numFmtId="0" fontId="1" fillId="0" borderId="0" xfId="0" applyFont="1" applyAlignment="1">
      <alignment horizontal="left" wrapText="1"/>
    </xf>
    <xf numFmtId="0" fontId="1" fillId="0" borderId="0" xfId="0" applyFont="1" applyAlignment="1">
      <alignment horizontal="right" vertical="distributed"/>
    </xf>
    <xf numFmtId="0" fontId="0" fillId="0" borderId="0" xfId="0" applyBorder="1" applyAlignment="1">
      <alignment/>
    </xf>
    <xf numFmtId="0" fontId="2" fillId="0" borderId="0" xfId="0" applyFont="1" applyBorder="1" applyAlignment="1">
      <alignment vertical="center" wrapText="1"/>
    </xf>
    <xf numFmtId="0" fontId="2" fillId="0" borderId="14" xfId="0" applyFont="1" applyFill="1" applyBorder="1" applyAlignment="1">
      <alignment horizontal="center" vertical="center" wrapText="1"/>
    </xf>
    <xf numFmtId="0" fontId="13" fillId="0" borderId="0" xfId="0" applyFont="1" applyAlignment="1">
      <alignment horizontal="center" vertical="top" wrapText="1"/>
    </xf>
    <xf numFmtId="192" fontId="2" fillId="0" borderId="10" xfId="0" applyNumberFormat="1" applyFont="1" applyBorder="1" applyAlignment="1">
      <alignment horizontal="center" vertical="center" wrapText="1"/>
    </xf>
    <xf numFmtId="0" fontId="1" fillId="0" borderId="0" xfId="0" applyFont="1" applyAlignment="1">
      <alignment vertical="top" wrapText="1"/>
    </xf>
    <xf numFmtId="0" fontId="0" fillId="0" borderId="0" xfId="0" applyFont="1" applyAlignment="1">
      <alignment/>
    </xf>
    <xf numFmtId="49" fontId="1" fillId="0" borderId="13" xfId="0" applyNumberFormat="1" applyFont="1" applyBorder="1" applyAlignment="1">
      <alignment horizontal="center"/>
    </xf>
    <xf numFmtId="0" fontId="2" fillId="0" borderId="10" xfId="0" applyFont="1" applyFill="1" applyBorder="1" applyAlignment="1">
      <alignment horizontal="center" vertical="center" wrapText="1"/>
    </xf>
    <xf numFmtId="49" fontId="1" fillId="0" borderId="0" xfId="0" applyNumberFormat="1" applyFont="1" applyBorder="1" applyAlignment="1">
      <alignment horizontal="center"/>
    </xf>
    <xf numFmtId="0" fontId="3" fillId="0" borderId="0" xfId="0" applyFont="1" applyAlignment="1">
      <alignment horizontal="center" vertical="top" wrapText="1"/>
    </xf>
    <xf numFmtId="0" fontId="3" fillId="0" borderId="0" xfId="0" applyFont="1" applyBorder="1" applyAlignment="1">
      <alignment horizontal="center" vertical="top" wrapText="1"/>
    </xf>
    <xf numFmtId="49" fontId="2" fillId="0" borderId="10" xfId="0" applyNumberFormat="1" applyFont="1" applyFill="1" applyBorder="1" applyAlignment="1">
      <alignment horizontal="center" vertical="center" wrapText="1"/>
    </xf>
    <xf numFmtId="0" fontId="0" fillId="0" borderId="10" xfId="0" applyFont="1" applyBorder="1" applyAlignment="1">
      <alignment horizontal="center"/>
    </xf>
    <xf numFmtId="49" fontId="1" fillId="0" borderId="0" xfId="0" applyNumberFormat="1" applyFont="1" applyBorder="1" applyAlignment="1">
      <alignment/>
    </xf>
    <xf numFmtId="0" fontId="1" fillId="0" borderId="0" xfId="0" applyFont="1" applyBorder="1" applyAlignment="1">
      <alignment/>
    </xf>
    <xf numFmtId="0" fontId="0" fillId="0" borderId="0" xfId="0" applyBorder="1" applyAlignment="1">
      <alignment vertical="top"/>
    </xf>
    <xf numFmtId="0" fontId="0" fillId="0" borderId="0" xfId="0" applyBorder="1" applyAlignment="1">
      <alignment horizontal="left" vertical="top"/>
    </xf>
    <xf numFmtId="0" fontId="0" fillId="0" borderId="10" xfId="0" applyBorder="1" applyAlignment="1">
      <alignment/>
    </xf>
    <xf numFmtId="0" fontId="1" fillId="0" borderId="10" xfId="0" applyFont="1" applyBorder="1" applyAlignment="1">
      <alignment/>
    </xf>
    <xf numFmtId="0" fontId="1" fillId="0" borderId="0" xfId="0" applyFont="1" applyAlignment="1">
      <alignment horizontal="right" vertical="top"/>
    </xf>
    <xf numFmtId="49" fontId="1" fillId="0" borderId="13" xfId="0" applyNumberFormat="1" applyFont="1" applyFill="1" applyBorder="1" applyAlignment="1">
      <alignment horizontal="left"/>
    </xf>
    <xf numFmtId="49" fontId="1" fillId="0" borderId="13" xfId="0" applyNumberFormat="1" applyFont="1" applyFill="1" applyBorder="1" applyAlignment="1">
      <alignment horizontal="center"/>
    </xf>
    <xf numFmtId="49" fontId="1" fillId="0" borderId="0" xfId="0" applyNumberFormat="1" applyFont="1" applyFill="1" applyBorder="1" applyAlignment="1">
      <alignment/>
    </xf>
    <xf numFmtId="0" fontId="2" fillId="0" borderId="0" xfId="0" applyFont="1" applyAlignment="1">
      <alignment/>
    </xf>
    <xf numFmtId="0" fontId="0" fillId="0" borderId="0" xfId="0" applyFont="1" applyAlignment="1">
      <alignment/>
    </xf>
    <xf numFmtId="192" fontId="2" fillId="0" borderId="10" xfId="0" applyNumberFormat="1" applyFont="1" applyFill="1" applyBorder="1" applyAlignment="1">
      <alignment horizontal="center" vertical="center" wrapText="1"/>
    </xf>
    <xf numFmtId="192" fontId="6" fillId="0" borderId="10" xfId="54" applyNumberFormat="1" applyFont="1" applyFill="1" applyBorder="1" applyAlignment="1">
      <alignment horizontal="center" vertical="top" wrapText="1"/>
      <protection/>
    </xf>
    <xf numFmtId="0" fontId="14" fillId="0" borderId="10" xfId="0" applyFont="1" applyFill="1" applyBorder="1" applyAlignment="1">
      <alignment horizontal="left" vertical="top" wrapText="1"/>
    </xf>
    <xf numFmtId="192" fontId="2" fillId="0" borderId="10" xfId="54" applyNumberFormat="1" applyFont="1" applyFill="1" applyBorder="1" applyAlignment="1">
      <alignment horizontal="center" vertical="top" wrapText="1"/>
      <protection/>
    </xf>
    <xf numFmtId="0" fontId="2" fillId="0" borderId="10" xfId="0" applyFont="1" applyFill="1" applyBorder="1" applyAlignment="1">
      <alignment horizontal="center"/>
    </xf>
    <xf numFmtId="0" fontId="0" fillId="0" borderId="0" xfId="0" applyFill="1" applyAlignment="1">
      <alignment/>
    </xf>
    <xf numFmtId="0" fontId="6" fillId="0" borderId="0" xfId="0" applyFont="1" applyAlignment="1">
      <alignment/>
    </xf>
    <xf numFmtId="0" fontId="1" fillId="0" borderId="0" xfId="0" applyFont="1" applyFill="1" applyAlignment="1">
      <alignment/>
    </xf>
    <xf numFmtId="0" fontId="1" fillId="0" borderId="0" xfId="0" applyFont="1" applyFill="1" applyAlignment="1">
      <alignment horizontal="right"/>
    </xf>
    <xf numFmtId="0" fontId="3" fillId="0" borderId="0" xfId="0" applyFont="1" applyFill="1" applyAlignment="1">
      <alignment horizontal="right"/>
    </xf>
    <xf numFmtId="0" fontId="5" fillId="0" borderId="0" xfId="0" applyFont="1" applyFill="1" applyAlignment="1">
      <alignment/>
    </xf>
    <xf numFmtId="0" fontId="2" fillId="0" borderId="0" xfId="0" applyFont="1" applyFill="1" applyBorder="1" applyAlignment="1">
      <alignment horizontal="center" vertical="center" wrapText="1"/>
    </xf>
    <xf numFmtId="0" fontId="1" fillId="0" borderId="0" xfId="0" applyFont="1" applyAlignment="1">
      <alignment wrapText="1"/>
    </xf>
    <xf numFmtId="0" fontId="0" fillId="0" borderId="0" xfId="0" applyFont="1" applyAlignment="1">
      <alignment/>
    </xf>
    <xf numFmtId="0" fontId="21" fillId="0" borderId="0" xfId="0" applyFont="1" applyAlignment="1">
      <alignment horizontal="justify"/>
    </xf>
    <xf numFmtId="0" fontId="22" fillId="0" borderId="0" xfId="0" applyFont="1" applyAlignment="1">
      <alignment horizontal="justify" vertical="center" wrapText="1"/>
    </xf>
    <xf numFmtId="0" fontId="3" fillId="0" borderId="0" xfId="0" applyFont="1" applyAlignment="1">
      <alignment horizontal="justify" vertical="center" wrapText="1"/>
    </xf>
    <xf numFmtId="0" fontId="22" fillId="0" borderId="10" xfId="0" applyFont="1" applyBorder="1" applyAlignment="1">
      <alignment horizontal="justify" vertical="center" wrapText="1"/>
    </xf>
    <xf numFmtId="0" fontId="0" fillId="0" borderId="15" xfId="0" applyFont="1" applyBorder="1" applyAlignment="1">
      <alignment horizontal="center" vertical="top"/>
    </xf>
    <xf numFmtId="0" fontId="0" fillId="0" borderId="0" xfId="0" applyFont="1" applyBorder="1" applyAlignment="1">
      <alignment vertical="top"/>
    </xf>
    <xf numFmtId="0" fontId="0" fillId="0" borderId="0" xfId="0" applyFont="1" applyBorder="1" applyAlignment="1">
      <alignment horizontal="center" vertical="top"/>
    </xf>
    <xf numFmtId="0" fontId="17" fillId="0" borderId="10" xfId="0" applyFont="1" applyBorder="1" applyAlignment="1">
      <alignment horizontal="left" wrapText="1"/>
    </xf>
    <xf numFmtId="0" fontId="17" fillId="0" borderId="10" xfId="0" applyFont="1" applyFill="1" applyBorder="1" applyAlignment="1">
      <alignment horizontal="left" wrapText="1"/>
    </xf>
    <xf numFmtId="0" fontId="17" fillId="0" borderId="10" xfId="0" applyFont="1" applyFill="1" applyBorder="1" applyAlignment="1">
      <alignment horizontal="left" vertical="top" wrapText="1"/>
    </xf>
    <xf numFmtId="0" fontId="17" fillId="0" borderId="10" xfId="0" applyFont="1" applyFill="1" applyBorder="1" applyAlignment="1">
      <alignment horizontal="left" vertical="center"/>
    </xf>
    <xf numFmtId="0" fontId="23" fillId="0" borderId="10" xfId="0" applyFont="1" applyFill="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17" fillId="0" borderId="10" xfId="0" applyFont="1" applyBorder="1" applyAlignment="1">
      <alignment horizontal="left"/>
    </xf>
    <xf numFmtId="0" fontId="24" fillId="0" borderId="10" xfId="0" applyFont="1" applyBorder="1" applyAlignment="1">
      <alignment horizontal="left" wrapText="1"/>
    </xf>
    <xf numFmtId="0" fontId="25" fillId="0" borderId="0" xfId="0" applyFont="1" applyAlignment="1">
      <alignment horizontal="justify" vertical="center" wrapText="1"/>
    </xf>
    <xf numFmtId="0" fontId="22" fillId="0" borderId="13" xfId="0" applyFont="1" applyBorder="1" applyAlignment="1">
      <alignment horizontal="justify" vertical="center" wrapText="1"/>
    </xf>
    <xf numFmtId="0" fontId="3" fillId="0" borderId="13" xfId="0" applyFont="1" applyBorder="1" applyAlignment="1">
      <alignment horizontal="justify"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left" vertical="center" wrapText="1"/>
    </xf>
    <xf numFmtId="4" fontId="19" fillId="0" borderId="10" xfId="54" applyNumberFormat="1" applyFont="1" applyFill="1" applyBorder="1" applyAlignment="1">
      <alignment horizontal="center" vertical="top" wrapText="1"/>
      <protection/>
    </xf>
    <xf numFmtId="4" fontId="15" fillId="0" borderId="10" xfId="54" applyNumberFormat="1" applyFont="1" applyFill="1" applyBorder="1" applyAlignment="1">
      <alignment horizontal="center" vertical="top" wrapText="1"/>
      <protection/>
    </xf>
    <xf numFmtId="0" fontId="2" fillId="0" borderId="10" xfId="0" applyFont="1" applyFill="1" applyBorder="1" applyAlignment="1">
      <alignment horizontal="center" vertical="center"/>
    </xf>
    <xf numFmtId="0" fontId="0" fillId="0" borderId="10" xfId="0" applyFill="1" applyBorder="1" applyAlignment="1">
      <alignment/>
    </xf>
    <xf numFmtId="2" fontId="3" fillId="0" borderId="10" xfId="0" applyNumberFormat="1" applyFont="1" applyFill="1" applyBorder="1" applyAlignment="1" applyProtection="1">
      <alignment horizontal="left" vertical="top" wrapText="1"/>
      <protection/>
    </xf>
    <xf numFmtId="4" fontId="6" fillId="0" borderId="10" xfId="54" applyNumberFormat="1" applyFont="1" applyFill="1" applyBorder="1" applyAlignment="1">
      <alignment horizontal="center" vertical="top" wrapText="1"/>
      <protection/>
    </xf>
    <xf numFmtId="3" fontId="2" fillId="0" borderId="10" xfId="0" applyNumberFormat="1" applyFont="1" applyFill="1" applyBorder="1" applyAlignment="1">
      <alignment horizontal="center" vertical="center" wrapText="1"/>
    </xf>
    <xf numFmtId="3" fontId="2" fillId="0" borderId="10" xfId="54" applyNumberFormat="1" applyFont="1" applyFill="1" applyBorder="1" applyAlignment="1">
      <alignment horizontal="center" vertical="top" wrapText="1"/>
      <protection/>
    </xf>
    <xf numFmtId="3" fontId="6" fillId="0" borderId="10" xfId="54" applyNumberFormat="1" applyFont="1" applyFill="1" applyBorder="1" applyAlignment="1">
      <alignment horizontal="center" vertical="top" wrapText="1"/>
      <protection/>
    </xf>
    <xf numFmtId="3" fontId="19" fillId="0" borderId="10" xfId="54" applyNumberFormat="1" applyFont="1" applyFill="1" applyBorder="1" applyAlignment="1">
      <alignment horizontal="center" vertical="top" wrapText="1"/>
      <protection/>
    </xf>
    <xf numFmtId="0" fontId="3" fillId="0" borderId="10" xfId="0" applyFont="1" applyFill="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13" xfId="0" applyBorder="1" applyAlignment="1">
      <alignment/>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92" fontId="6" fillId="0" borderId="10" xfId="0" applyNumberFormat="1" applyFont="1" applyFill="1" applyBorder="1" applyAlignment="1">
      <alignment horizontal="left" vertical="center" wrapText="1"/>
    </xf>
    <xf numFmtId="192"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 fontId="2" fillId="0" borderId="10" xfId="0" applyNumberFormat="1" applyFont="1" applyFill="1" applyBorder="1" applyAlignment="1">
      <alignment horizontal="center" vertical="center" wrapText="1"/>
    </xf>
    <xf numFmtId="0" fontId="0" fillId="0" borderId="0" xfId="0" applyFill="1" applyBorder="1" applyAlignment="1">
      <alignment/>
    </xf>
    <xf numFmtId="192" fontId="6" fillId="0" borderId="0" xfId="0" applyNumberFormat="1" applyFont="1" applyFill="1" applyBorder="1" applyAlignment="1">
      <alignment horizontal="center" vertical="center" wrapText="1"/>
    </xf>
    <xf numFmtId="0" fontId="0" fillId="0" borderId="0" xfId="0" applyFill="1" applyAlignment="1">
      <alignment horizontal="center" vertical="center"/>
    </xf>
    <xf numFmtId="0" fontId="18" fillId="0" borderId="0" xfId="0" applyFont="1" applyFill="1" applyBorder="1" applyAlignment="1">
      <alignment/>
    </xf>
    <xf numFmtId="0" fontId="18" fillId="0" borderId="10" xfId="0" applyFont="1" applyFill="1" applyBorder="1" applyAlignment="1">
      <alignment/>
    </xf>
    <xf numFmtId="0" fontId="2" fillId="0" borderId="0" xfId="0" applyFont="1" applyFill="1" applyAlignment="1">
      <alignment/>
    </xf>
    <xf numFmtId="1" fontId="2" fillId="0" borderId="10" xfId="0" applyNumberFormat="1" applyFont="1" applyFill="1" applyBorder="1" applyAlignment="1">
      <alignment horizontal="center"/>
    </xf>
    <xf numFmtId="0" fontId="2" fillId="0" borderId="0" xfId="0" applyFont="1" applyFill="1" applyBorder="1" applyAlignment="1">
      <alignment/>
    </xf>
    <xf numFmtId="0" fontId="6" fillId="0" borderId="10" xfId="0" applyFont="1" applyFill="1" applyBorder="1" applyAlignment="1">
      <alignment horizontal="left"/>
    </xf>
    <xf numFmtId="3" fontId="6" fillId="0" borderId="10" xfId="0" applyNumberFormat="1" applyFont="1" applyFill="1" applyBorder="1" applyAlignment="1">
      <alignment horizontal="center"/>
    </xf>
    <xf numFmtId="0" fontId="12" fillId="0" borderId="10" xfId="0" applyFont="1" applyFill="1" applyBorder="1" applyAlignment="1">
      <alignment horizontal="left" vertical="top" wrapText="1"/>
    </xf>
    <xf numFmtId="0" fontId="7" fillId="0" borderId="0" xfId="0" applyFont="1" applyFill="1" applyBorder="1" applyAlignment="1">
      <alignment/>
    </xf>
    <xf numFmtId="0" fontId="12" fillId="0" borderId="0" xfId="0" applyFont="1" applyFill="1" applyBorder="1" applyAlignment="1">
      <alignment horizontal="left" vertical="top" wrapText="1"/>
    </xf>
    <xf numFmtId="0" fontId="2"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Fill="1" applyAlignment="1">
      <alignment horizontal="center" vertical="top"/>
    </xf>
    <xf numFmtId="0" fontId="2" fillId="0" borderId="0" xfId="0" applyFont="1" applyFill="1" applyAlignment="1">
      <alignment horizontal="center" vertical="top"/>
    </xf>
    <xf numFmtId="0" fontId="0" fillId="0" borderId="0" xfId="0" applyFont="1" applyFill="1" applyAlignment="1">
      <alignment/>
    </xf>
    <xf numFmtId="0" fontId="2" fillId="0" borderId="0" xfId="0" applyFont="1" applyFill="1" applyAlignment="1">
      <alignment horizontal="center"/>
    </xf>
    <xf numFmtId="0" fontId="0" fillId="0" borderId="0" xfId="0" applyFill="1" applyAlignment="1">
      <alignment horizontal="center"/>
    </xf>
    <xf numFmtId="2" fontId="2" fillId="0" borderId="11" xfId="0" applyNumberFormat="1" applyFont="1" applyBorder="1" applyAlignment="1">
      <alignment horizontal="center" vertical="center" wrapText="1"/>
    </xf>
    <xf numFmtId="0" fontId="2" fillId="0" borderId="18" xfId="0" applyFont="1" applyFill="1" applyBorder="1" applyAlignment="1">
      <alignment horizontal="center" vertical="center" wrapText="1"/>
    </xf>
    <xf numFmtId="0" fontId="22" fillId="0" borderId="0" xfId="0" applyFont="1" applyAlignment="1">
      <alignment horizontal="left" vertical="center" wrapText="1"/>
    </xf>
    <xf numFmtId="0" fontId="25" fillId="0" borderId="10" xfId="0" applyFont="1" applyBorder="1" applyAlignment="1">
      <alignment horizontal="center" vertical="center" wrapText="1"/>
    </xf>
    <xf numFmtId="3" fontId="6" fillId="0" borderId="0" xfId="0" applyNumberFormat="1" applyFont="1" applyFill="1" applyBorder="1" applyAlignment="1">
      <alignment horizontal="center" vertical="center" wrapText="1"/>
    </xf>
    <xf numFmtId="0" fontId="0" fillId="0" borderId="0" xfId="0" applyAlignment="1">
      <alignment horizontal="right"/>
    </xf>
    <xf numFmtId="0" fontId="0" fillId="0" borderId="0" xfId="0" applyFill="1" applyAlignment="1">
      <alignment horizontal="right"/>
    </xf>
    <xf numFmtId="0" fontId="5" fillId="0" borderId="0" xfId="0" applyFont="1" applyFill="1" applyAlignment="1">
      <alignment horizontal="right"/>
    </xf>
    <xf numFmtId="0" fontId="1"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1" fillId="0" borderId="0" xfId="0" applyFont="1" applyBorder="1" applyAlignment="1">
      <alignment/>
    </xf>
    <xf numFmtId="0" fontId="0" fillId="0" borderId="0" xfId="0" applyBorder="1" applyAlignment="1">
      <alignment horizontal="center"/>
    </xf>
    <xf numFmtId="0" fontId="0" fillId="0" borderId="10" xfId="0"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Border="1" applyAlignment="1">
      <alignment/>
    </xf>
    <xf numFmtId="0" fontId="2" fillId="0" borderId="0" xfId="0" applyFont="1" applyBorder="1" applyAlignment="1">
      <alignment horizontal="center"/>
    </xf>
    <xf numFmtId="0" fontId="2" fillId="0" borderId="0" xfId="0" applyFont="1" applyFill="1" applyBorder="1" applyAlignment="1">
      <alignment horizontal="center"/>
    </xf>
    <xf numFmtId="49" fontId="3" fillId="0" borderId="10" xfId="0" applyNumberFormat="1" applyFont="1" applyBorder="1" applyAlignment="1">
      <alignment horizontal="left" vertical="center" wrapText="1"/>
    </xf>
    <xf numFmtId="0" fontId="9" fillId="0" borderId="0" xfId="0" applyFont="1" applyBorder="1" applyAlignment="1">
      <alignment/>
    </xf>
    <xf numFmtId="0" fontId="1" fillId="0" borderId="0" xfId="0" applyFont="1" applyFill="1" applyAlignment="1">
      <alignment horizontal="right" vertical="top" wrapText="1"/>
    </xf>
    <xf numFmtId="0" fontId="6" fillId="0" borderId="0" xfId="0" applyFont="1" applyFill="1" applyBorder="1" applyAlignment="1">
      <alignment horizontal="center" vertical="center" wrapText="1"/>
    </xf>
    <xf numFmtId="192" fontId="6" fillId="0" borderId="0" xfId="0" applyNumberFormat="1" applyFont="1" applyFill="1" applyBorder="1" applyAlignment="1">
      <alignment horizontal="left" vertical="center" wrapText="1"/>
    </xf>
    <xf numFmtId="0" fontId="25" fillId="0" borderId="1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0" fillId="33" borderId="0" xfId="0" applyFill="1" applyAlignment="1">
      <alignment/>
    </xf>
    <xf numFmtId="0" fontId="0" fillId="0" borderId="0" xfId="0" applyFill="1" applyBorder="1" applyAlignment="1">
      <alignment horizontal="right"/>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0" fontId="2" fillId="34" borderId="18"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5" fillId="34" borderId="16" xfId="0" applyFont="1" applyFill="1" applyBorder="1" applyAlignment="1">
      <alignment horizontal="left" vertical="center" wrapText="1"/>
    </xf>
    <xf numFmtId="0" fontId="0" fillId="34" borderId="0" xfId="0" applyFill="1" applyAlignment="1">
      <alignment/>
    </xf>
    <xf numFmtId="0" fontId="18" fillId="34" borderId="10" xfId="0" applyFont="1" applyFill="1" applyBorder="1" applyAlignment="1">
      <alignment horizontal="center" vertical="center"/>
    </xf>
    <xf numFmtId="3" fontId="2" fillId="0" borderId="10" xfId="0" applyNumberFormat="1" applyFont="1" applyBorder="1" applyAlignment="1">
      <alignment horizontal="center" vertical="center" wrapText="1"/>
    </xf>
    <xf numFmtId="1" fontId="2" fillId="34" borderId="18" xfId="0" applyNumberFormat="1" applyFont="1" applyFill="1" applyBorder="1" applyAlignment="1">
      <alignment horizontal="center" vertical="center" wrapText="1"/>
    </xf>
    <xf numFmtId="0" fontId="2" fillId="34" borderId="10" xfId="0" applyFont="1" applyFill="1" applyBorder="1" applyAlignment="1">
      <alignment horizontal="left" vertical="center" wrapText="1"/>
    </xf>
    <xf numFmtId="3" fontId="2"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center" vertical="center" wrapText="1"/>
    </xf>
    <xf numFmtId="0" fontId="2" fillId="0" borderId="10" xfId="0" applyFont="1" applyBorder="1" applyAlignment="1">
      <alignment horizontal="left" vertical="top" wrapText="1"/>
    </xf>
    <xf numFmtId="0" fontId="1" fillId="0" borderId="10" xfId="0" applyFont="1" applyFill="1" applyBorder="1" applyAlignment="1">
      <alignment/>
    </xf>
    <xf numFmtId="0" fontId="6" fillId="0" borderId="0" xfId="0" applyFont="1" applyFill="1" applyAlignment="1">
      <alignment horizontal="center"/>
    </xf>
    <xf numFmtId="0" fontId="0" fillId="0" borderId="0" xfId="0" applyFont="1" applyBorder="1" applyAlignment="1">
      <alignment/>
    </xf>
    <xf numFmtId="0" fontId="3" fillId="0" borderId="0" xfId="0" applyFont="1" applyBorder="1" applyAlignment="1">
      <alignment horizontal="left" vertical="center" wrapText="1"/>
    </xf>
    <xf numFmtId="0" fontId="22" fillId="0" borderId="0" xfId="0" applyFont="1" applyBorder="1" applyAlignment="1">
      <alignment horizontal="center" vertical="center" wrapText="1"/>
    </xf>
    <xf numFmtId="0" fontId="2" fillId="34" borderId="10" xfId="0" applyFont="1" applyFill="1" applyBorder="1" applyAlignment="1">
      <alignment horizontal="center" vertical="center"/>
    </xf>
    <xf numFmtId="0" fontId="62" fillId="0" borderId="12"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34" borderId="18" xfId="0" applyFont="1" applyFill="1" applyBorder="1" applyAlignment="1">
      <alignment horizontal="center" vertical="center" wrapText="1"/>
    </xf>
    <xf numFmtId="0" fontId="62" fillId="34" borderId="12" xfId="0" applyFont="1" applyFill="1" applyBorder="1" applyAlignment="1">
      <alignment horizontal="center" vertical="center" wrapText="1"/>
    </xf>
    <xf numFmtId="1" fontId="62" fillId="34" borderId="12" xfId="0" applyNumberFormat="1" applyFont="1" applyFill="1" applyBorder="1" applyAlignment="1">
      <alignment horizontal="center" vertical="center" wrapText="1"/>
    </xf>
    <xf numFmtId="0" fontId="0" fillId="0" borderId="0" xfId="0" applyAlignment="1">
      <alignment wrapText="1"/>
    </xf>
    <xf numFmtId="0" fontId="2" fillId="34" borderId="16" xfId="0" applyFont="1" applyFill="1" applyBorder="1" applyAlignment="1">
      <alignment horizontal="left" vertical="center" wrapText="1"/>
    </xf>
    <xf numFmtId="1" fontId="2" fillId="34" borderId="12" xfId="0" applyNumberFormat="1" applyFont="1" applyFill="1" applyBorder="1" applyAlignment="1">
      <alignment horizontal="center" vertical="center" wrapText="1"/>
    </xf>
    <xf numFmtId="0" fontId="0" fillId="0" borderId="0" xfId="0" applyFont="1" applyFill="1" applyAlignment="1">
      <alignment horizontal="center"/>
    </xf>
    <xf numFmtId="1" fontId="2" fillId="0" borderId="18" xfId="0" applyNumberFormat="1" applyFont="1" applyFill="1" applyBorder="1" applyAlignment="1">
      <alignment horizontal="center" vertical="center" wrapText="1"/>
    </xf>
    <xf numFmtId="0" fontId="0" fillId="0" borderId="0" xfId="0" applyFont="1" applyFill="1" applyBorder="1" applyAlignment="1">
      <alignment/>
    </xf>
    <xf numFmtId="0" fontId="1" fillId="0" borderId="0" xfId="0" applyNumberFormat="1" applyFont="1" applyAlignment="1">
      <alignment horizontal="left" vertical="center" wrapText="1"/>
    </xf>
    <xf numFmtId="192" fontId="2" fillId="0" borderId="10" xfId="0" applyNumberFormat="1" applyFont="1" applyFill="1" applyBorder="1" applyAlignment="1">
      <alignment horizontal="left" vertical="center" wrapText="1"/>
    </xf>
    <xf numFmtId="0" fontId="0" fillId="0" borderId="15" xfId="0" applyBorder="1" applyAlignment="1">
      <alignment vertical="top"/>
    </xf>
    <xf numFmtId="0" fontId="0" fillId="0" borderId="15" xfId="0" applyFont="1" applyBorder="1" applyAlignment="1">
      <alignment vertical="top"/>
    </xf>
    <xf numFmtId="0" fontId="2" fillId="0" borderId="19" xfId="0" applyFont="1" applyFill="1" applyBorder="1" applyAlignment="1">
      <alignment horizontal="center" vertical="center" wrapText="1"/>
    </xf>
    <xf numFmtId="0" fontId="0" fillId="34" borderId="10" xfId="0" applyFill="1" applyBorder="1" applyAlignment="1">
      <alignment/>
    </xf>
    <xf numFmtId="0" fontId="0" fillId="0" borderId="10" xfId="0" applyFill="1" applyBorder="1" applyAlignment="1">
      <alignment horizontal="center"/>
    </xf>
    <xf numFmtId="0" fontId="0" fillId="0" borderId="0" xfId="0" applyFont="1" applyAlignment="1">
      <alignment horizontal="right" wrapText="1"/>
    </xf>
    <xf numFmtId="0" fontId="3" fillId="0" borderId="0" xfId="0" applyFont="1" applyAlignment="1">
      <alignment horizontal="right"/>
    </xf>
    <xf numFmtId="0" fontId="3" fillId="0" borderId="0" xfId="0" applyFont="1" applyFill="1" applyAlignment="1">
      <alignment horizontal="right"/>
    </xf>
    <xf numFmtId="0" fontId="0" fillId="0" borderId="0" xfId="0" applyFont="1" applyFill="1" applyAlignment="1">
      <alignment horizontal="right"/>
    </xf>
    <xf numFmtId="0" fontId="1" fillId="0" borderId="13" xfId="0" applyFont="1" applyBorder="1" applyAlignment="1">
      <alignment/>
    </xf>
    <xf numFmtId="0" fontId="0" fillId="0" borderId="13" xfId="0" applyFont="1" applyBorder="1" applyAlignment="1">
      <alignment horizontal="left" vertical="top"/>
    </xf>
    <xf numFmtId="0" fontId="1" fillId="0" borderId="13" xfId="0" applyFont="1" applyBorder="1" applyAlignment="1">
      <alignment horizontal="center" vertical="top"/>
    </xf>
    <xf numFmtId="0" fontId="0" fillId="0" borderId="0" xfId="0" applyFont="1" applyBorder="1" applyAlignment="1">
      <alignment vertical="top"/>
    </xf>
    <xf numFmtId="0" fontId="8" fillId="0" borderId="0" xfId="0" applyFont="1" applyBorder="1" applyAlignment="1">
      <alignment vertical="top" wrapText="1"/>
    </xf>
    <xf numFmtId="1" fontId="2" fillId="0" borderId="10"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1" fontId="6" fillId="0" borderId="10" xfId="0" applyNumberFormat="1" applyFont="1" applyFill="1" applyBorder="1" applyAlignment="1">
      <alignment horizontal="center" vertical="center" wrapText="1"/>
    </xf>
    <xf numFmtId="3" fontId="6" fillId="0" borderId="10" xfId="0" applyNumberFormat="1" applyFont="1" applyBorder="1" applyAlignment="1">
      <alignment horizontal="center" vertical="center" wrapText="1"/>
    </xf>
    <xf numFmtId="0" fontId="62" fillId="34"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1" fontId="2" fillId="34" borderId="10" xfId="0" applyNumberFormat="1" applyFont="1" applyFill="1" applyBorder="1" applyAlignment="1">
      <alignment horizontal="center" vertical="center" wrapText="1"/>
    </xf>
    <xf numFmtId="0" fontId="3" fillId="0" borderId="10" xfId="0" applyFont="1" applyFill="1" applyBorder="1" applyAlignment="1">
      <alignment horizontal="center"/>
    </xf>
    <xf numFmtId="3" fontId="2" fillId="0" borderId="10"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0" fontId="5" fillId="34"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1" fontId="62" fillId="34" borderId="10" xfId="0" applyNumberFormat="1" applyFont="1" applyFill="1" applyBorder="1" applyAlignment="1">
      <alignment horizontal="center" vertical="center" wrapText="1"/>
    </xf>
    <xf numFmtId="9" fontId="2" fillId="0" borderId="10" xfId="0" applyNumberFormat="1" applyFont="1" applyBorder="1" applyAlignment="1">
      <alignment horizontal="center" vertical="center"/>
    </xf>
    <xf numFmtId="2" fontId="6" fillId="0" borderId="10" xfId="0" applyNumberFormat="1" applyFont="1" applyBorder="1" applyAlignment="1">
      <alignment horizontal="center"/>
    </xf>
    <xf numFmtId="0" fontId="2" fillId="0" borderId="10" xfId="0" applyFont="1" applyBorder="1" applyAlignment="1">
      <alignment horizontal="center" vertical="center"/>
    </xf>
    <xf numFmtId="4" fontId="19" fillId="0" borderId="16" xfId="54" applyNumberFormat="1" applyFont="1" applyFill="1" applyBorder="1" applyAlignment="1">
      <alignment horizontal="center" vertical="top" wrapText="1"/>
      <protection/>
    </xf>
    <xf numFmtId="3" fontId="19" fillId="0" borderId="0" xfId="54" applyNumberFormat="1" applyFont="1" applyFill="1" applyBorder="1" applyAlignment="1">
      <alignment horizontal="center" vertical="top" wrapText="1"/>
      <protection/>
    </xf>
    <xf numFmtId="0" fontId="3" fillId="0" borderId="16" xfId="0" applyFont="1" applyFill="1" applyBorder="1" applyAlignment="1">
      <alignment horizontal="center" vertical="center"/>
    </xf>
    <xf numFmtId="0" fontId="1" fillId="0" borderId="0" xfId="0" applyFont="1" applyAlignment="1">
      <alignment horizontal="left" wrapText="1"/>
    </xf>
    <xf numFmtId="0" fontId="1" fillId="0" borderId="13" xfId="0" applyFont="1" applyBorder="1" applyAlignment="1">
      <alignment horizontal="center"/>
    </xf>
    <xf numFmtId="0" fontId="0" fillId="0" borderId="15" xfId="0" applyBorder="1" applyAlignment="1">
      <alignment horizontal="center"/>
    </xf>
    <xf numFmtId="0" fontId="3" fillId="0" borderId="0" xfId="0" applyFont="1" applyAlignment="1">
      <alignment horizontal="center" vertical="top" wrapText="1"/>
    </xf>
    <xf numFmtId="0" fontId="0" fillId="0" borderId="0" xfId="0" applyAlignment="1">
      <alignment horizontal="left" wrapText="1"/>
    </xf>
    <xf numFmtId="0" fontId="4" fillId="0" borderId="0" xfId="0" applyFont="1" applyAlignment="1">
      <alignment horizontal="justify" wrapText="1"/>
    </xf>
    <xf numFmtId="0" fontId="1" fillId="0" borderId="0" xfId="0" applyFont="1" applyFill="1" applyAlignment="1">
      <alignment horizontal="left" vertical="top" wrapText="1"/>
    </xf>
    <xf numFmtId="0" fontId="0" fillId="0" borderId="15" xfId="0" applyBorder="1" applyAlignment="1">
      <alignment horizontal="center" vertical="top"/>
    </xf>
    <xf numFmtId="0" fontId="1" fillId="0" borderId="0" xfId="0" applyFont="1" applyAlignment="1">
      <alignment horizontal="left" vertical="top" wrapText="1"/>
    </xf>
    <xf numFmtId="0" fontId="9" fillId="0" borderId="0" xfId="0" applyFont="1" applyBorder="1" applyAlignment="1">
      <alignment horizontal="center"/>
    </xf>
    <xf numFmtId="0" fontId="8" fillId="0" borderId="0" xfId="0" applyFont="1" applyBorder="1" applyAlignment="1">
      <alignment horizontal="left" vertical="top" wrapText="1"/>
    </xf>
    <xf numFmtId="0" fontId="0" fillId="0" borderId="15" xfId="0" applyFont="1" applyBorder="1" applyAlignment="1">
      <alignment horizontal="center" vertical="top"/>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0" xfId="0" applyNumberFormat="1" applyFont="1" applyAlignment="1">
      <alignment horizontal="left" vertical="center" wrapText="1"/>
    </xf>
    <xf numFmtId="0" fontId="0" fillId="0" borderId="0" xfId="0" applyFont="1" applyAlignment="1">
      <alignment horizontal="left" wrapText="1"/>
    </xf>
    <xf numFmtId="0" fontId="0" fillId="0" borderId="0" xfId="0" applyAlignment="1">
      <alignment horizontal="left"/>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0" xfId="0" applyNumberFormat="1" applyFont="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15" xfId="0" applyFont="1" applyBorder="1" applyAlignment="1">
      <alignment horizontal="center" vertical="top" wrapText="1"/>
    </xf>
    <xf numFmtId="0" fontId="0" fillId="0" borderId="15" xfId="0" applyBorder="1" applyAlignment="1">
      <alignment horizontal="center" vertical="top" wrapText="1"/>
    </xf>
    <xf numFmtId="0" fontId="1" fillId="0" borderId="13" xfId="0" applyFont="1" applyBorder="1" applyAlignment="1">
      <alignment horizontal="center" vertical="center" wrapText="1"/>
    </xf>
    <xf numFmtId="0" fontId="0" fillId="0" borderId="0" xfId="0" applyNumberFormat="1" applyFont="1" applyAlignment="1">
      <alignment horizontal="justify"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3" xfId="0" applyFont="1" applyBorder="1" applyAlignment="1">
      <alignment horizontal="left"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3" xfId="0" applyFont="1" applyFill="1" applyBorder="1" applyAlignment="1">
      <alignment horizontal="center" vertical="center" textRotation="90" wrapText="1"/>
    </xf>
    <xf numFmtId="0" fontId="2" fillId="0" borderId="18"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1" fillId="0" borderId="0" xfId="0" applyFont="1" applyAlignment="1">
      <alignment horizontal="left"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2" fillId="0" borderId="14" xfId="0" applyFont="1" applyBorder="1" applyAlignment="1">
      <alignment horizontal="center" vertical="center" wrapText="1"/>
    </xf>
    <xf numFmtId="0" fontId="0" fillId="0" borderId="0" xfId="0" applyFont="1" applyAlignment="1">
      <alignment horizontal="justify" wrapText="1"/>
    </xf>
    <xf numFmtId="0" fontId="3" fillId="0" borderId="15" xfId="0" applyFont="1" applyBorder="1" applyAlignment="1">
      <alignment horizontal="center" vertical="top" wrapText="1"/>
    </xf>
    <xf numFmtId="0" fontId="1" fillId="0" borderId="0" xfId="0" applyFont="1" applyAlignment="1">
      <alignment horizontal="justify" vertical="center" wrapText="1"/>
    </xf>
    <xf numFmtId="0" fontId="0" fillId="0" borderId="0" xfId="0" applyFont="1" applyAlignment="1">
      <alignment horizontal="justify" vertical="top"/>
    </xf>
    <xf numFmtId="0" fontId="0" fillId="0" borderId="0" xfId="0" applyAlignment="1">
      <alignment horizontal="justify" vertical="top"/>
    </xf>
    <xf numFmtId="0" fontId="3" fillId="0" borderId="16" xfId="0" applyFont="1" applyBorder="1" applyAlignment="1">
      <alignment horizontal="left"/>
    </xf>
    <xf numFmtId="0" fontId="3" fillId="0" borderId="20" xfId="0" applyFont="1" applyBorder="1" applyAlignment="1">
      <alignment horizontal="left"/>
    </xf>
    <xf numFmtId="49" fontId="3" fillId="0" borderId="16" xfId="0" applyNumberFormat="1" applyFont="1" applyBorder="1" applyAlignment="1">
      <alignment horizontal="left" wrapText="1"/>
    </xf>
    <xf numFmtId="49" fontId="3" fillId="0" borderId="20" xfId="0" applyNumberFormat="1" applyFont="1" applyBorder="1" applyAlignment="1">
      <alignment horizontal="left"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5" fillId="0" borderId="0" xfId="0" applyFont="1" applyAlignment="1">
      <alignment horizontal="left" vertical="center" wrapText="1"/>
    </xf>
    <xf numFmtId="0" fontId="22"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20" xfId="0" applyFont="1" applyBorder="1" applyAlignment="1">
      <alignment horizontal="left" vertical="center" wrapText="1"/>
    </xf>
    <xf numFmtId="0" fontId="2" fillId="0" borderId="16" xfId="0" applyFont="1" applyBorder="1" applyAlignment="1">
      <alignment horizontal="center"/>
    </xf>
    <xf numFmtId="0" fontId="2" fillId="0" borderId="20" xfId="0" applyFont="1" applyBorder="1" applyAlignment="1">
      <alignment horizontal="center"/>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Font="1" applyBorder="1" applyAlignment="1">
      <alignment horizontal="center" vertical="top"/>
    </xf>
    <xf numFmtId="0" fontId="0" fillId="0" borderId="10" xfId="0" applyFont="1" applyBorder="1" applyAlignment="1">
      <alignment horizontal="center"/>
    </xf>
    <xf numFmtId="0" fontId="4" fillId="0" borderId="0" xfId="0" applyFont="1" applyBorder="1" applyAlignment="1">
      <alignment horizontal="justify" wrapText="1"/>
    </xf>
    <xf numFmtId="0" fontId="2" fillId="0" borderId="10" xfId="0" applyFont="1" applyBorder="1" applyAlignment="1">
      <alignment horizontal="center"/>
    </xf>
    <xf numFmtId="0" fontId="3"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0" xfId="0" applyFont="1" applyBorder="1" applyAlignment="1">
      <alignment horizontal="center" vertical="center" wrapText="1"/>
    </xf>
    <xf numFmtId="0" fontId="20" fillId="0" borderId="13" xfId="0" applyFont="1" applyBorder="1" applyAlignment="1">
      <alignment horizontal="left"/>
    </xf>
    <xf numFmtId="0" fontId="1" fillId="0" borderId="16" xfId="0" applyFont="1" applyFill="1" applyBorder="1" applyAlignment="1">
      <alignment horizontal="left"/>
    </xf>
    <xf numFmtId="0" fontId="1" fillId="0" borderId="20" xfId="0" applyFont="1" applyFill="1" applyBorder="1" applyAlignment="1">
      <alignment horizontal="left"/>
    </xf>
    <xf numFmtId="0" fontId="5" fillId="0" borderId="0" xfId="0" applyFont="1" applyAlignment="1">
      <alignment/>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0" xfId="0"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звіт ІІІкв форма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N34"/>
  <sheetViews>
    <sheetView view="pageBreakPreview" zoomScaleSheetLayoutView="100" zoomScalePageLayoutView="0" workbookViewId="0" topLeftCell="A34">
      <selection activeCell="F26" sqref="F26"/>
    </sheetView>
  </sheetViews>
  <sheetFormatPr defaultColWidth="9.00390625" defaultRowHeight="15.75"/>
  <cols>
    <col min="1" max="1" width="10.375" style="0" customWidth="1"/>
    <col min="2" max="2" width="39.50390625" style="0" customWidth="1"/>
    <col min="3" max="3" width="14.25390625" style="0" customWidth="1"/>
    <col min="4" max="4" width="14.125" style="0" customWidth="1"/>
    <col min="5" max="5" width="13.375" style="0" customWidth="1"/>
    <col min="6" max="6" width="12.125" style="0" customWidth="1"/>
    <col min="7" max="7" width="10.875" style="0" customWidth="1"/>
    <col min="8" max="8" width="12.875" style="0" customWidth="1"/>
    <col min="9" max="9" width="10.875" style="0" customWidth="1"/>
    <col min="10" max="13" width="8.00390625" style="0" customWidth="1"/>
    <col min="14" max="14" width="7.125" style="0" customWidth="1"/>
  </cols>
  <sheetData>
    <row r="1" ht="15.75">
      <c r="F1" t="s">
        <v>121</v>
      </c>
    </row>
    <row r="2" spans="6:9" ht="15.75">
      <c r="F2" s="233" t="s">
        <v>129</v>
      </c>
      <c r="G2" s="233"/>
      <c r="H2" s="233"/>
      <c r="I2" s="233"/>
    </row>
    <row r="3" spans="6:9" ht="20.25" customHeight="1">
      <c r="F3" s="233"/>
      <c r="G3" s="233"/>
      <c r="H3" s="233"/>
      <c r="I3" s="233"/>
    </row>
    <row r="5" spans="1:14" ht="18.75">
      <c r="A5" s="238" t="s">
        <v>128</v>
      </c>
      <c r="B5" s="238"/>
      <c r="C5" s="238"/>
      <c r="D5" s="238"/>
      <c r="E5" s="238"/>
      <c r="F5" s="238"/>
      <c r="G5" s="238"/>
      <c r="H5" s="238"/>
      <c r="I5" s="238"/>
      <c r="J5" s="152"/>
      <c r="K5" s="152"/>
      <c r="L5" s="152"/>
      <c r="M5" s="152"/>
      <c r="N5" s="152"/>
    </row>
    <row r="6" ht="9.75" customHeight="1"/>
    <row r="7" spans="1:9" ht="15.75">
      <c r="A7" s="40" t="s">
        <v>19</v>
      </c>
      <c r="B7" s="230" t="s">
        <v>35</v>
      </c>
      <c r="C7" s="230"/>
      <c r="D7" s="230"/>
      <c r="E7" s="230"/>
      <c r="F7" s="27" t="s">
        <v>122</v>
      </c>
      <c r="H7" s="34"/>
      <c r="I7" s="29"/>
    </row>
    <row r="8" spans="1:9" ht="24.75" customHeight="1">
      <c r="A8" s="10" t="s">
        <v>2</v>
      </c>
      <c r="B8" s="236" t="s">
        <v>41</v>
      </c>
      <c r="C8" s="236"/>
      <c r="D8" s="236"/>
      <c r="E8" s="236"/>
      <c r="F8" s="239" t="s">
        <v>130</v>
      </c>
      <c r="G8" s="239"/>
      <c r="H8" s="239"/>
      <c r="I8" s="207"/>
    </row>
    <row r="9" ht="7.5" customHeight="1">
      <c r="A9" s="2"/>
    </row>
    <row r="10" spans="1:2" ht="15.75">
      <c r="A10" s="17" t="s">
        <v>21</v>
      </c>
      <c r="B10" s="53" t="s">
        <v>131</v>
      </c>
    </row>
    <row r="11" spans="1:2" ht="18.75" customHeight="1">
      <c r="A11" s="2"/>
      <c r="B11" t="s">
        <v>95</v>
      </c>
    </row>
    <row r="12" spans="1:2" ht="15" customHeight="1">
      <c r="A12" s="17"/>
      <c r="B12" s="2"/>
    </row>
    <row r="13" spans="1:14" ht="33.75" customHeight="1">
      <c r="A13" s="40" t="s">
        <v>22</v>
      </c>
      <c r="B13" s="237" t="s">
        <v>132</v>
      </c>
      <c r="C13" s="237"/>
      <c r="D13" s="237"/>
      <c r="E13" s="237"/>
      <c r="F13" s="237"/>
      <c r="G13" s="237"/>
      <c r="H13" s="237"/>
      <c r="I13" s="25"/>
      <c r="J13" s="25"/>
      <c r="K13" s="25"/>
      <c r="L13" s="25"/>
      <c r="M13" s="25"/>
      <c r="N13" s="25"/>
    </row>
    <row r="14" ht="15.75">
      <c r="H14" s="55" t="s">
        <v>57</v>
      </c>
    </row>
    <row r="15" spans="1:9" ht="89.25">
      <c r="A15" s="13" t="s">
        <v>133</v>
      </c>
      <c r="B15" s="95" t="s">
        <v>134</v>
      </c>
      <c r="C15" s="4" t="s">
        <v>96</v>
      </c>
      <c r="D15" s="4" t="s">
        <v>136</v>
      </c>
      <c r="E15" s="4" t="s">
        <v>137</v>
      </c>
      <c r="F15" s="4" t="s">
        <v>139</v>
      </c>
      <c r="G15" s="4" t="s">
        <v>140</v>
      </c>
      <c r="H15" s="96" t="s">
        <v>123</v>
      </c>
      <c r="I15" s="4" t="s">
        <v>141</v>
      </c>
    </row>
    <row r="16" spans="1:9" ht="15.75">
      <c r="A16" s="13">
        <v>1</v>
      </c>
      <c r="B16" s="95">
        <v>2</v>
      </c>
      <c r="C16" s="4">
        <v>3</v>
      </c>
      <c r="D16" s="4">
        <v>4</v>
      </c>
      <c r="E16" s="4">
        <v>5</v>
      </c>
      <c r="F16" s="4">
        <v>6</v>
      </c>
      <c r="G16" s="4">
        <v>7</v>
      </c>
      <c r="H16" s="96">
        <v>8</v>
      </c>
      <c r="I16" s="4">
        <v>9</v>
      </c>
    </row>
    <row r="17" spans="1:9" ht="51">
      <c r="A17" s="32" t="s">
        <v>252</v>
      </c>
      <c r="B17" s="193" t="s">
        <v>253</v>
      </c>
      <c r="C17" s="32" t="s">
        <v>35</v>
      </c>
      <c r="D17" s="32" t="s">
        <v>237</v>
      </c>
      <c r="E17" s="90">
        <v>2625744</v>
      </c>
      <c r="F17" s="90">
        <v>3846504</v>
      </c>
      <c r="G17" s="90">
        <v>3511500</v>
      </c>
      <c r="H17" s="101">
        <v>3823447</v>
      </c>
      <c r="I17" s="90">
        <v>4094877</v>
      </c>
    </row>
    <row r="18" spans="1:9" ht="15.75">
      <c r="A18" s="102"/>
      <c r="B18" s="103" t="s">
        <v>135</v>
      </c>
      <c r="C18" s="104" t="s">
        <v>38</v>
      </c>
      <c r="D18" s="104" t="s">
        <v>38</v>
      </c>
      <c r="E18" s="105">
        <f>SUM(E17:E17)</f>
        <v>2625744</v>
      </c>
      <c r="F18" s="105">
        <f>SUM(F17:F17)</f>
        <v>3846504</v>
      </c>
      <c r="G18" s="105">
        <f>SUM(G17:G17)</f>
        <v>3511500</v>
      </c>
      <c r="H18" s="105">
        <f>SUM(H17:H17)</f>
        <v>3823447</v>
      </c>
      <c r="I18" s="105">
        <f>SUM(I17:I17)</f>
        <v>4094877</v>
      </c>
    </row>
    <row r="19" spans="1:8" ht="15.75">
      <c r="A19" s="154"/>
      <c r="B19" s="155"/>
      <c r="C19" s="109"/>
      <c r="D19" s="135"/>
      <c r="E19" s="135"/>
      <c r="F19" s="135"/>
      <c r="G19" s="135"/>
      <c r="H19" s="135"/>
    </row>
    <row r="21" spans="1:8" ht="33" customHeight="1">
      <c r="A21" s="153" t="s">
        <v>24</v>
      </c>
      <c r="B21" s="235" t="s">
        <v>142</v>
      </c>
      <c r="C21" s="235"/>
      <c r="D21" s="235"/>
      <c r="E21" s="235"/>
      <c r="F21" s="235"/>
      <c r="G21" s="235"/>
      <c r="H21" s="235"/>
    </row>
    <row r="22" ht="15.75">
      <c r="H22" s="55" t="s">
        <v>57</v>
      </c>
    </row>
    <row r="23" spans="1:9" ht="89.25">
      <c r="A23" s="13" t="s">
        <v>133</v>
      </c>
      <c r="B23" s="95" t="s">
        <v>134</v>
      </c>
      <c r="C23" s="4" t="s">
        <v>96</v>
      </c>
      <c r="D23" s="4" t="s">
        <v>136</v>
      </c>
      <c r="E23" s="4" t="s">
        <v>137</v>
      </c>
      <c r="F23" s="4" t="s">
        <v>139</v>
      </c>
      <c r="G23" s="4" t="s">
        <v>140</v>
      </c>
      <c r="H23" s="96" t="s">
        <v>123</v>
      </c>
      <c r="I23" s="4" t="s">
        <v>141</v>
      </c>
    </row>
    <row r="24" spans="1:9" ht="15.75">
      <c r="A24" s="13">
        <v>1</v>
      </c>
      <c r="B24" s="95">
        <v>2</v>
      </c>
      <c r="C24" s="4">
        <v>3</v>
      </c>
      <c r="D24" s="4">
        <v>4</v>
      </c>
      <c r="E24" s="4">
        <v>5</v>
      </c>
      <c r="F24" s="4">
        <v>6</v>
      </c>
      <c r="G24" s="4">
        <v>7</v>
      </c>
      <c r="H24" s="96">
        <v>8</v>
      </c>
      <c r="I24" s="4">
        <v>9</v>
      </c>
    </row>
    <row r="25" spans="1:9" ht="51">
      <c r="A25" s="32" t="s">
        <v>252</v>
      </c>
      <c r="B25" s="193" t="s">
        <v>253</v>
      </c>
      <c r="C25" s="32" t="s">
        <v>35</v>
      </c>
      <c r="D25" s="32" t="s">
        <v>237</v>
      </c>
      <c r="E25" s="90">
        <v>251349</v>
      </c>
      <c r="F25" s="90">
        <v>3356363</v>
      </c>
      <c r="G25" s="90">
        <f>135000+250389</f>
        <v>385389</v>
      </c>
      <c r="H25" s="90">
        <v>417270</v>
      </c>
      <c r="I25" s="90">
        <v>444911</v>
      </c>
    </row>
    <row r="26" spans="1:9" ht="15.75">
      <c r="A26" s="106"/>
      <c r="B26" s="103" t="s">
        <v>135</v>
      </c>
      <c r="C26" s="104" t="s">
        <v>38</v>
      </c>
      <c r="D26" s="104" t="s">
        <v>38</v>
      </c>
      <c r="E26" s="105">
        <f>E25</f>
        <v>251349</v>
      </c>
      <c r="F26" s="105">
        <f>F25</f>
        <v>3356363</v>
      </c>
      <c r="G26" s="105">
        <f>G25</f>
        <v>385389</v>
      </c>
      <c r="H26" s="105">
        <f>H25</f>
        <v>417270</v>
      </c>
      <c r="I26" s="105">
        <f>I25</f>
        <v>444911</v>
      </c>
    </row>
    <row r="28" spans="1:9" ht="15.75">
      <c r="A28" s="234"/>
      <c r="B28" s="234"/>
      <c r="C28" s="234"/>
      <c r="D28" s="234"/>
      <c r="E28" s="234"/>
      <c r="F28" s="234"/>
      <c r="G28" s="234"/>
      <c r="H28" s="234"/>
      <c r="I28" s="234"/>
    </row>
    <row r="30" spans="1:8" ht="15.75">
      <c r="A30" s="229" t="s">
        <v>117</v>
      </c>
      <c r="B30" s="229"/>
      <c r="D30" s="98"/>
      <c r="E30" s="98"/>
      <c r="G30" s="230" t="s">
        <v>235</v>
      </c>
      <c r="H30" s="230"/>
    </row>
    <row r="31" spans="1:8" ht="15.75">
      <c r="A31" s="229"/>
      <c r="B31" s="229"/>
      <c r="D31" s="231" t="s">
        <v>9</v>
      </c>
      <c r="E31" s="231"/>
      <c r="G31" s="232" t="s">
        <v>236</v>
      </c>
      <c r="H31" s="232"/>
    </row>
    <row r="32" spans="1:8" ht="15.75">
      <c r="A32" s="2"/>
      <c r="B32" s="2"/>
      <c r="G32" s="30"/>
      <c r="H32" s="30"/>
    </row>
    <row r="33" spans="1:8" ht="31.5" customHeight="1">
      <c r="A33" s="229" t="s">
        <v>238</v>
      </c>
      <c r="B33" s="229"/>
      <c r="D33" s="98"/>
      <c r="E33" s="98"/>
      <c r="G33" s="230" t="s">
        <v>239</v>
      </c>
      <c r="H33" s="230"/>
    </row>
    <row r="34" spans="1:8" ht="15.75" customHeight="1">
      <c r="A34" s="2"/>
      <c r="B34" s="2"/>
      <c r="D34" s="231" t="s">
        <v>9</v>
      </c>
      <c r="E34" s="231"/>
      <c r="G34" s="232" t="s">
        <v>236</v>
      </c>
      <c r="H34" s="232"/>
    </row>
  </sheetData>
  <sheetProtection/>
  <mergeCells count="16">
    <mergeCell ref="G31:H31"/>
    <mergeCell ref="B7:E7"/>
    <mergeCell ref="B8:E8"/>
    <mergeCell ref="B13:H13"/>
    <mergeCell ref="A5:I5"/>
    <mergeCell ref="F8:H8"/>
    <mergeCell ref="A33:B33"/>
    <mergeCell ref="G33:H33"/>
    <mergeCell ref="D34:E34"/>
    <mergeCell ref="G34:H34"/>
    <mergeCell ref="F2:I3"/>
    <mergeCell ref="A28:I28"/>
    <mergeCell ref="B21:H21"/>
    <mergeCell ref="A30:B31"/>
    <mergeCell ref="G30:H30"/>
    <mergeCell ref="D31:E31"/>
  </mergeCells>
  <printOptions horizontalCentered="1" verticalCentered="1"/>
  <pageMargins left="0.16" right="0.19" top="0.34" bottom="0.11811023622047245" header="0" footer="0"/>
  <pageSetup fitToHeight="2"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7030A0"/>
  </sheetPr>
  <dimension ref="A2:G12"/>
  <sheetViews>
    <sheetView view="pageBreakPreview" zoomScaleSheetLayoutView="100" zoomScalePageLayoutView="0" workbookViewId="0" topLeftCell="A1">
      <selection activeCell="A4" sqref="A4:IV4"/>
    </sheetView>
  </sheetViews>
  <sheetFormatPr defaultColWidth="9.00390625" defaultRowHeight="15.75"/>
  <cols>
    <col min="1" max="1" width="5.125" style="0" customWidth="1"/>
    <col min="2" max="2" width="50.375" style="0" customWidth="1"/>
    <col min="3" max="3" width="13.625" style="59" customWidth="1"/>
    <col min="4" max="4" width="19.00390625" style="0" customWidth="1"/>
    <col min="5" max="5" width="18.75390625" style="0" customWidth="1"/>
    <col min="6" max="6" width="19.00390625" style="0" customWidth="1"/>
    <col min="7" max="7" width="25.375" style="0" customWidth="1"/>
  </cols>
  <sheetData>
    <row r="2" spans="1:2" s="2" customFormat="1" ht="15.75">
      <c r="A2" s="17" t="s">
        <v>165</v>
      </c>
      <c r="B2" s="2" t="s">
        <v>217</v>
      </c>
    </row>
    <row r="3" spans="2:7" ht="117" customHeight="1">
      <c r="B3" s="280" t="s">
        <v>295</v>
      </c>
      <c r="C3" s="280"/>
      <c r="D3" s="280"/>
      <c r="E3" s="280"/>
      <c r="F3" s="280"/>
      <c r="G3" s="280"/>
    </row>
    <row r="4" spans="1:7" s="2" customFormat="1" ht="33.75" customHeight="1">
      <c r="A4" s="40" t="s">
        <v>100</v>
      </c>
      <c r="B4" s="282" t="s">
        <v>218</v>
      </c>
      <c r="C4" s="282"/>
      <c r="D4" s="282"/>
      <c r="E4" s="282"/>
      <c r="F4" s="282"/>
      <c r="G4" s="282"/>
    </row>
    <row r="5" spans="2:7" ht="19.5" customHeight="1">
      <c r="B5" s="283"/>
      <c r="C5" s="284"/>
      <c r="D5" s="284"/>
      <c r="E5" s="284"/>
      <c r="F5" s="284"/>
      <c r="G5" s="284"/>
    </row>
    <row r="6" spans="2:7" ht="100.5" customHeight="1">
      <c r="B6" s="280" t="s">
        <v>296</v>
      </c>
      <c r="C6" s="280"/>
      <c r="D6" s="280"/>
      <c r="E6" s="280"/>
      <c r="F6" s="280"/>
      <c r="G6" s="280"/>
    </row>
    <row r="7" spans="1:7" s="2" customFormat="1" ht="18.75">
      <c r="A7"/>
      <c r="B7" s="60"/>
      <c r="C7" s="59"/>
      <c r="D7"/>
      <c r="E7"/>
      <c r="F7"/>
      <c r="G7"/>
    </row>
    <row r="8" spans="1:7" s="2" customFormat="1" ht="34.5" customHeight="1">
      <c r="A8"/>
      <c r="B8" s="25" t="s">
        <v>117</v>
      </c>
      <c r="C8" s="16"/>
      <c r="D8" s="16"/>
      <c r="E8" s="23"/>
      <c r="F8" s="230" t="s">
        <v>118</v>
      </c>
      <c r="G8" s="230"/>
    </row>
    <row r="9" spans="1:7" s="2" customFormat="1" ht="15.75">
      <c r="A9"/>
      <c r="B9" s="25"/>
      <c r="C9" s="281" t="s">
        <v>9</v>
      </c>
      <c r="D9" s="281"/>
      <c r="E9"/>
      <c r="F9" s="232" t="s">
        <v>120</v>
      </c>
      <c r="G9" s="232"/>
    </row>
    <row r="10" spans="2:7" ht="15.75">
      <c r="B10" s="26"/>
      <c r="C10" s="31"/>
      <c r="D10" s="31"/>
      <c r="F10" s="30"/>
      <c r="G10" s="30"/>
    </row>
    <row r="11" spans="2:7" ht="31.5">
      <c r="B11" s="25" t="s">
        <v>238</v>
      </c>
      <c r="C11" s="16"/>
      <c r="D11" s="16"/>
      <c r="E11" s="23"/>
      <c r="F11" s="230" t="s">
        <v>239</v>
      </c>
      <c r="G11" s="230"/>
    </row>
    <row r="12" spans="3:7" ht="15.75">
      <c r="C12" s="281" t="s">
        <v>9</v>
      </c>
      <c r="D12" s="281"/>
      <c r="F12" s="232" t="s">
        <v>120</v>
      </c>
      <c r="G12" s="232"/>
    </row>
    <row r="15" ht="31.5" customHeight="1"/>
  </sheetData>
  <sheetProtection/>
  <mergeCells count="10">
    <mergeCell ref="B3:G3"/>
    <mergeCell ref="F11:G11"/>
    <mergeCell ref="C12:D12"/>
    <mergeCell ref="F12:G12"/>
    <mergeCell ref="B4:G4"/>
    <mergeCell ref="F8:G8"/>
    <mergeCell ref="C9:D9"/>
    <mergeCell ref="F9:G9"/>
    <mergeCell ref="B5:G5"/>
    <mergeCell ref="B6:G6"/>
  </mergeCells>
  <printOptions horizontalCentered="1"/>
  <pageMargins left="0.2362204724409449" right="0.15748031496062992" top="0.69" bottom="0.15748031496062992" header="0" footer="0"/>
  <pageSetup fitToHeight="4"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tabColor rgb="FF7030A0"/>
  </sheetPr>
  <dimension ref="A1:K115"/>
  <sheetViews>
    <sheetView view="pageBreakPreview" zoomScale="90" zoomScaleSheetLayoutView="90" zoomScalePageLayoutView="0" workbookViewId="0" topLeftCell="A96">
      <selection activeCell="H23" sqref="H23"/>
    </sheetView>
  </sheetViews>
  <sheetFormatPr defaultColWidth="9.00390625" defaultRowHeight="15.75"/>
  <cols>
    <col min="1" max="1" width="13.50390625" style="45" customWidth="1"/>
    <col min="2" max="2" width="11.25390625" style="45" customWidth="1"/>
    <col min="3" max="3" width="41.125" style="45" customWidth="1"/>
    <col min="4" max="4" width="10.50390625" style="45" customWidth="1"/>
    <col min="5" max="5" width="11.50390625" style="45" customWidth="1"/>
    <col min="6" max="6" width="13.125" style="45" customWidth="1"/>
    <col min="7" max="7" width="12.50390625" style="45" customWidth="1"/>
    <col min="8" max="8" width="29.375" style="45" customWidth="1"/>
    <col min="9" max="9" width="19.50390625" style="45" customWidth="1"/>
    <col min="10" max="16384" width="9.00390625" style="45" customWidth="1"/>
  </cols>
  <sheetData>
    <row r="1" spans="8:11" ht="15.75">
      <c r="H1" s="26" t="s">
        <v>126</v>
      </c>
      <c r="I1"/>
      <c r="J1"/>
      <c r="K1"/>
    </row>
    <row r="2" spans="8:11" ht="15.75" customHeight="1">
      <c r="H2" s="244" t="s">
        <v>129</v>
      </c>
      <c r="I2" s="233"/>
      <c r="J2" s="186"/>
      <c r="K2" s="186"/>
    </row>
    <row r="3" spans="8:11" ht="24" customHeight="1">
      <c r="H3" s="233"/>
      <c r="I3" s="233"/>
      <c r="J3" s="186"/>
      <c r="K3" s="186"/>
    </row>
    <row r="5" spans="1:9" ht="18.75">
      <c r="A5" s="238" t="s">
        <v>219</v>
      </c>
      <c r="B5" s="238"/>
      <c r="C5" s="238"/>
      <c r="D5" s="238"/>
      <c r="E5" s="238"/>
      <c r="F5" s="238"/>
      <c r="G5" s="238"/>
      <c r="H5" s="238"/>
      <c r="I5" s="238"/>
    </row>
    <row r="6" ht="6.75" customHeight="1"/>
    <row r="7" spans="1:10" ht="15.75">
      <c r="A7" s="17" t="s">
        <v>19</v>
      </c>
      <c r="B7" s="203" t="s">
        <v>35</v>
      </c>
      <c r="C7" s="203"/>
      <c r="D7" s="203"/>
      <c r="E7" s="203"/>
      <c r="F7" s="27" t="s">
        <v>122</v>
      </c>
      <c r="H7" s="29"/>
      <c r="I7" s="34"/>
      <c r="J7" s="29"/>
    </row>
    <row r="8" spans="1:10" ht="15.75">
      <c r="A8" s="10" t="s">
        <v>2</v>
      </c>
      <c r="B8" s="303" t="s">
        <v>41</v>
      </c>
      <c r="C8" s="303"/>
      <c r="D8" s="303"/>
      <c r="E8" s="303"/>
      <c r="F8" s="64" t="s">
        <v>20</v>
      </c>
      <c r="H8" s="66"/>
      <c r="I8" s="65"/>
      <c r="J8" s="66"/>
    </row>
    <row r="9" spans="1:10" ht="15.75">
      <c r="A9" s="40" t="s">
        <v>21</v>
      </c>
      <c r="B9" s="203" t="s">
        <v>35</v>
      </c>
      <c r="C9" s="204"/>
      <c r="D9" s="204"/>
      <c r="E9" s="204"/>
      <c r="F9" s="205" t="s">
        <v>220</v>
      </c>
      <c r="H9" s="66"/>
      <c r="I9" s="65"/>
      <c r="J9" s="66"/>
    </row>
    <row r="10" spans="1:10" ht="15.75">
      <c r="A10" s="10"/>
      <c r="B10" s="251" t="s">
        <v>145</v>
      </c>
      <c r="C10" s="303"/>
      <c r="D10" s="303"/>
      <c r="E10" s="303"/>
      <c r="F10" s="250" t="s">
        <v>130</v>
      </c>
      <c r="G10" s="250"/>
      <c r="H10" s="250"/>
      <c r="I10" s="250"/>
      <c r="J10" s="66"/>
    </row>
    <row r="11" spans="1:10" ht="36" customHeight="1">
      <c r="A11" s="40" t="s">
        <v>22</v>
      </c>
      <c r="B11" s="297" t="s">
        <v>253</v>
      </c>
      <c r="C11" s="297"/>
      <c r="D11" s="297"/>
      <c r="E11" s="297"/>
      <c r="F11" s="298" t="s">
        <v>297</v>
      </c>
      <c r="G11" s="298"/>
      <c r="H11" s="66"/>
      <c r="I11" s="65"/>
      <c r="J11" s="66"/>
    </row>
    <row r="12" spans="1:10" ht="34.5" customHeight="1">
      <c r="A12" s="10"/>
      <c r="B12" s="255" t="s">
        <v>146</v>
      </c>
      <c r="C12" s="255"/>
      <c r="D12" s="255"/>
      <c r="E12" s="255"/>
      <c r="F12" s="206" t="s">
        <v>147</v>
      </c>
      <c r="G12" s="66"/>
      <c r="H12" s="66"/>
      <c r="I12" s="65"/>
      <c r="J12" s="66"/>
    </row>
    <row r="13" spans="1:2" ht="15.75">
      <c r="A13" s="2"/>
      <c r="B13" s="2"/>
    </row>
    <row r="14" spans="1:8" ht="15.75" customHeight="1">
      <c r="A14" s="19" t="s">
        <v>24</v>
      </c>
      <c r="B14" s="229" t="s">
        <v>221</v>
      </c>
      <c r="C14" s="229"/>
      <c r="D14" s="229"/>
      <c r="E14" s="229"/>
      <c r="F14" s="229"/>
      <c r="G14" s="229"/>
      <c r="H14" s="229"/>
    </row>
    <row r="15" spans="1:9" ht="16.5" customHeight="1">
      <c r="A15" s="19" t="s">
        <v>149</v>
      </c>
      <c r="B15" s="229" t="s">
        <v>222</v>
      </c>
      <c r="C15" s="229"/>
      <c r="D15" s="229"/>
      <c r="E15" s="229"/>
      <c r="F15" s="229"/>
      <c r="G15" s="229"/>
      <c r="H15" s="229"/>
      <c r="I15" s="229"/>
    </row>
    <row r="16" ht="15.75">
      <c r="H16" s="200" t="s">
        <v>174</v>
      </c>
    </row>
    <row r="17" spans="1:9" s="5" customFormat="1" ht="23.25" customHeight="1">
      <c r="A17" s="265" t="s">
        <v>200</v>
      </c>
      <c r="B17" s="299" t="s">
        <v>40</v>
      </c>
      <c r="C17" s="300"/>
      <c r="D17" s="265" t="s">
        <v>137</v>
      </c>
      <c r="E17" s="265" t="s">
        <v>139</v>
      </c>
      <c r="F17" s="265" t="s">
        <v>140</v>
      </c>
      <c r="G17" s="265"/>
      <c r="H17" s="265" t="s">
        <v>223</v>
      </c>
      <c r="I17" s="21"/>
    </row>
    <row r="18" spans="1:9" s="5" customFormat="1" ht="65.25" customHeight="1">
      <c r="A18" s="265"/>
      <c r="B18" s="301"/>
      <c r="C18" s="302"/>
      <c r="D18" s="265"/>
      <c r="E18" s="265"/>
      <c r="F18" s="4" t="s">
        <v>63</v>
      </c>
      <c r="G18" s="4" t="s">
        <v>101</v>
      </c>
      <c r="H18" s="265"/>
      <c r="I18" s="21"/>
    </row>
    <row r="19" spans="1:9" s="7" customFormat="1" ht="15.75" customHeight="1">
      <c r="A19" s="6">
        <v>1</v>
      </c>
      <c r="B19" s="295">
        <v>2</v>
      </c>
      <c r="C19" s="296"/>
      <c r="D19" s="6">
        <v>3</v>
      </c>
      <c r="E19" s="6">
        <v>4</v>
      </c>
      <c r="F19" s="6">
        <v>5</v>
      </c>
      <c r="G19" s="6">
        <v>6</v>
      </c>
      <c r="H19" s="6">
        <v>7</v>
      </c>
      <c r="I19" s="148"/>
    </row>
    <row r="20" spans="1:9" s="7" customFormat="1" ht="15.75" customHeight="1">
      <c r="A20" s="32" t="s">
        <v>36</v>
      </c>
      <c r="B20" s="289" t="s">
        <v>72</v>
      </c>
      <c r="C20" s="290"/>
      <c r="D20" s="91">
        <v>1367651</v>
      </c>
      <c r="E20" s="91">
        <v>1789783</v>
      </c>
      <c r="F20" s="91">
        <v>2106300</v>
      </c>
      <c r="G20" s="89" t="s">
        <v>38</v>
      </c>
      <c r="H20" s="89" t="s">
        <v>38</v>
      </c>
      <c r="I20" s="149"/>
    </row>
    <row r="21" spans="1:9" s="7" customFormat="1" ht="15.75" customHeight="1">
      <c r="A21" s="4">
        <v>2120</v>
      </c>
      <c r="B21" s="289" t="s">
        <v>73</v>
      </c>
      <c r="C21" s="290"/>
      <c r="D21" s="91">
        <v>315488</v>
      </c>
      <c r="E21" s="91">
        <v>395336</v>
      </c>
      <c r="F21" s="91">
        <v>463400</v>
      </c>
      <c r="G21" s="89" t="s">
        <v>38</v>
      </c>
      <c r="H21" s="89" t="s">
        <v>38</v>
      </c>
      <c r="I21" s="149"/>
    </row>
    <row r="22" spans="1:9" s="7" customFormat="1" ht="15.75" customHeight="1">
      <c r="A22" s="4">
        <v>2210</v>
      </c>
      <c r="B22" s="289" t="s">
        <v>74</v>
      </c>
      <c r="C22" s="290"/>
      <c r="D22" s="169">
        <v>61014</v>
      </c>
      <c r="E22" s="172">
        <v>100676</v>
      </c>
      <c r="F22" s="172">
        <v>46000</v>
      </c>
      <c r="G22" s="89" t="s">
        <v>38</v>
      </c>
      <c r="H22" s="89" t="s">
        <v>38</v>
      </c>
      <c r="I22" s="149"/>
    </row>
    <row r="23" spans="1:9" s="7" customFormat="1" ht="15.75" customHeight="1">
      <c r="A23" s="4">
        <v>2240</v>
      </c>
      <c r="B23" s="289" t="s">
        <v>75</v>
      </c>
      <c r="C23" s="290"/>
      <c r="D23" s="169">
        <v>464448</v>
      </c>
      <c r="E23" s="172">
        <v>1083336</v>
      </c>
      <c r="F23" s="172">
        <v>407700</v>
      </c>
      <c r="G23" s="89" t="s">
        <v>38</v>
      </c>
      <c r="H23" s="89" t="s">
        <v>38</v>
      </c>
      <c r="I23" s="149"/>
    </row>
    <row r="24" spans="1:9" s="7" customFormat="1" ht="15.75" customHeight="1">
      <c r="A24" s="4">
        <v>2250</v>
      </c>
      <c r="B24" s="289" t="s">
        <v>76</v>
      </c>
      <c r="C24" s="290"/>
      <c r="D24" s="91">
        <v>758</v>
      </c>
      <c r="E24" s="91">
        <v>2220</v>
      </c>
      <c r="F24" s="91">
        <v>1800</v>
      </c>
      <c r="G24" s="89" t="s">
        <v>38</v>
      </c>
      <c r="H24" s="89" t="s">
        <v>38</v>
      </c>
      <c r="I24" s="149"/>
    </row>
    <row r="25" spans="1:9" s="7" customFormat="1" ht="15.75" customHeight="1">
      <c r="A25" s="4">
        <v>2271</v>
      </c>
      <c r="B25" s="289" t="s">
        <v>241</v>
      </c>
      <c r="C25" s="290"/>
      <c r="D25" s="90">
        <v>365159</v>
      </c>
      <c r="E25" s="90">
        <v>426982</v>
      </c>
      <c r="F25" s="90">
        <v>431660</v>
      </c>
      <c r="G25" s="89" t="s">
        <v>38</v>
      </c>
      <c r="H25" s="89" t="s">
        <v>38</v>
      </c>
      <c r="I25" s="149"/>
    </row>
    <row r="26" spans="1:9" s="7" customFormat="1" ht="12.75" customHeight="1">
      <c r="A26" s="4">
        <v>2272</v>
      </c>
      <c r="B26" s="289" t="s">
        <v>242</v>
      </c>
      <c r="C26" s="290"/>
      <c r="D26" s="90">
        <v>5607</v>
      </c>
      <c r="E26" s="90">
        <v>6860</v>
      </c>
      <c r="F26" s="90">
        <v>7870</v>
      </c>
      <c r="G26" s="89" t="s">
        <v>38</v>
      </c>
      <c r="H26" s="89" t="s">
        <v>38</v>
      </c>
      <c r="I26" s="149"/>
    </row>
    <row r="27" spans="1:9" s="7" customFormat="1" ht="25.5" customHeight="1">
      <c r="A27" s="4">
        <v>2273</v>
      </c>
      <c r="B27" s="289" t="s">
        <v>243</v>
      </c>
      <c r="C27" s="290"/>
      <c r="D27" s="90">
        <v>45619</v>
      </c>
      <c r="E27" s="90">
        <v>41311</v>
      </c>
      <c r="F27" s="90">
        <v>46770</v>
      </c>
      <c r="G27" s="89" t="s">
        <v>38</v>
      </c>
      <c r="H27" s="89" t="s">
        <v>38</v>
      </c>
      <c r="I27" s="149"/>
    </row>
    <row r="28" spans="1:9" s="176" customFormat="1" ht="15.75">
      <c r="A28" s="175"/>
      <c r="B28" s="311" t="s">
        <v>113</v>
      </c>
      <c r="C28" s="312"/>
      <c r="D28" s="218">
        <f>SUM(D20:D27)</f>
        <v>2625744</v>
      </c>
      <c r="E28" s="218">
        <f>SUM(E20:E27)</f>
        <v>3846504</v>
      </c>
      <c r="F28" s="218">
        <f>SUM(F20:F27)</f>
        <v>3511500</v>
      </c>
      <c r="G28" s="89" t="s">
        <v>38</v>
      </c>
      <c r="H28" s="89" t="s">
        <v>38</v>
      </c>
      <c r="I28" s="142"/>
    </row>
    <row r="29" spans="1:9" ht="18" customHeight="1">
      <c r="A29" s="313" t="s">
        <v>116</v>
      </c>
      <c r="B29" s="313"/>
      <c r="C29" s="313"/>
      <c r="D29" s="313"/>
      <c r="E29" s="313"/>
      <c r="F29" s="313"/>
      <c r="G29" s="313"/>
      <c r="H29" s="313"/>
      <c r="I29" s="313"/>
    </row>
    <row r="30" s="73" customFormat="1" ht="15.75"/>
    <row r="31" spans="1:9" s="73" customFormat="1" ht="40.5" customHeight="1">
      <c r="A31" s="4" t="s">
        <v>25</v>
      </c>
      <c r="B31" s="246" t="s">
        <v>62</v>
      </c>
      <c r="C31" s="248"/>
      <c r="D31" s="4" t="s">
        <v>44</v>
      </c>
      <c r="E31" s="4" t="s">
        <v>45</v>
      </c>
      <c r="F31" s="265" t="s">
        <v>224</v>
      </c>
      <c r="G31" s="265"/>
      <c r="H31" s="4" t="s">
        <v>225</v>
      </c>
      <c r="I31" s="45"/>
    </row>
    <row r="32" spans="1:9" ht="14.25" customHeight="1">
      <c r="A32" s="6">
        <v>1</v>
      </c>
      <c r="B32" s="295">
        <v>2</v>
      </c>
      <c r="C32" s="296"/>
      <c r="D32" s="6">
        <v>3</v>
      </c>
      <c r="E32" s="6">
        <v>4</v>
      </c>
      <c r="F32" s="306">
        <v>5</v>
      </c>
      <c r="G32" s="306"/>
      <c r="H32" s="6">
        <v>6</v>
      </c>
      <c r="I32" s="74"/>
    </row>
    <row r="33" spans="1:8" s="74" customFormat="1" ht="15.75">
      <c r="A33" s="75" t="s">
        <v>38</v>
      </c>
      <c r="B33" s="285" t="s">
        <v>64</v>
      </c>
      <c r="C33" s="286"/>
      <c r="D33" s="75" t="s">
        <v>38</v>
      </c>
      <c r="E33" s="75" t="s">
        <v>38</v>
      </c>
      <c r="F33" s="304" t="s">
        <v>38</v>
      </c>
      <c r="G33" s="304"/>
      <c r="H33" s="75" t="s">
        <v>38</v>
      </c>
    </row>
    <row r="34" spans="1:8" s="74" customFormat="1" ht="15.75">
      <c r="A34" s="75" t="s">
        <v>38</v>
      </c>
      <c r="B34" s="285" t="s">
        <v>58</v>
      </c>
      <c r="C34" s="286"/>
      <c r="D34" s="75" t="s">
        <v>38</v>
      </c>
      <c r="E34" s="75" t="s">
        <v>38</v>
      </c>
      <c r="F34" s="304" t="s">
        <v>38</v>
      </c>
      <c r="G34" s="304"/>
      <c r="H34" s="75" t="s">
        <v>38</v>
      </c>
    </row>
    <row r="35" spans="1:8" s="74" customFormat="1" ht="15.75">
      <c r="A35" s="75" t="s">
        <v>38</v>
      </c>
      <c r="B35" s="285" t="s">
        <v>65</v>
      </c>
      <c r="C35" s="286"/>
      <c r="D35" s="75" t="s">
        <v>38</v>
      </c>
      <c r="E35" s="75" t="s">
        <v>38</v>
      </c>
      <c r="F35" s="304" t="s">
        <v>38</v>
      </c>
      <c r="G35" s="304"/>
      <c r="H35" s="75" t="s">
        <v>38</v>
      </c>
    </row>
    <row r="36" spans="1:8" s="74" customFormat="1" ht="15.75">
      <c r="A36" s="75" t="s">
        <v>38</v>
      </c>
      <c r="B36" s="285" t="s">
        <v>67</v>
      </c>
      <c r="C36" s="286"/>
      <c r="D36" s="75" t="s">
        <v>38</v>
      </c>
      <c r="E36" s="75" t="s">
        <v>38</v>
      </c>
      <c r="F36" s="304" t="s">
        <v>38</v>
      </c>
      <c r="G36" s="304"/>
      <c r="H36" s="75" t="s">
        <v>38</v>
      </c>
    </row>
    <row r="37" spans="1:9" s="74" customFormat="1" ht="15.75">
      <c r="A37" s="75" t="s">
        <v>38</v>
      </c>
      <c r="B37" s="285" t="s">
        <v>46</v>
      </c>
      <c r="C37" s="286"/>
      <c r="D37" s="75" t="s">
        <v>38</v>
      </c>
      <c r="E37" s="75" t="s">
        <v>38</v>
      </c>
      <c r="F37" s="304" t="s">
        <v>38</v>
      </c>
      <c r="G37" s="304"/>
      <c r="H37" s="75" t="s">
        <v>38</v>
      </c>
      <c r="I37" s="45"/>
    </row>
    <row r="38" spans="1:8" ht="15.75">
      <c r="A38" s="75" t="s">
        <v>38</v>
      </c>
      <c r="B38" s="285" t="s">
        <v>67</v>
      </c>
      <c r="C38" s="286"/>
      <c r="D38" s="75" t="s">
        <v>38</v>
      </c>
      <c r="E38" s="75" t="s">
        <v>38</v>
      </c>
      <c r="F38" s="304" t="s">
        <v>38</v>
      </c>
      <c r="G38" s="304"/>
      <c r="H38" s="75" t="s">
        <v>38</v>
      </c>
    </row>
    <row r="39" spans="1:8" ht="15.75">
      <c r="A39" s="75" t="s">
        <v>38</v>
      </c>
      <c r="B39" s="285" t="s">
        <v>47</v>
      </c>
      <c r="C39" s="286"/>
      <c r="D39" s="75" t="s">
        <v>38</v>
      </c>
      <c r="E39" s="75" t="s">
        <v>38</v>
      </c>
      <c r="F39" s="304" t="s">
        <v>38</v>
      </c>
      <c r="G39" s="304"/>
      <c r="H39" s="75" t="s">
        <v>38</v>
      </c>
    </row>
    <row r="40" spans="1:8" ht="15.75">
      <c r="A40" s="75" t="s">
        <v>38</v>
      </c>
      <c r="B40" s="285" t="s">
        <v>67</v>
      </c>
      <c r="C40" s="286"/>
      <c r="D40" s="75" t="s">
        <v>38</v>
      </c>
      <c r="E40" s="75" t="s">
        <v>38</v>
      </c>
      <c r="F40" s="304" t="s">
        <v>38</v>
      </c>
      <c r="G40" s="304"/>
      <c r="H40" s="75" t="s">
        <v>38</v>
      </c>
    </row>
    <row r="41" spans="1:8" ht="15.75">
      <c r="A41" s="75" t="s">
        <v>38</v>
      </c>
      <c r="B41" s="285" t="s">
        <v>66</v>
      </c>
      <c r="C41" s="286"/>
      <c r="D41" s="75" t="s">
        <v>38</v>
      </c>
      <c r="E41" s="75" t="s">
        <v>38</v>
      </c>
      <c r="F41" s="304" t="s">
        <v>38</v>
      </c>
      <c r="G41" s="304"/>
      <c r="H41" s="75" t="s">
        <v>38</v>
      </c>
    </row>
    <row r="42" spans="1:8" ht="15.75">
      <c r="A42" s="75" t="s">
        <v>38</v>
      </c>
      <c r="B42" s="285" t="s">
        <v>67</v>
      </c>
      <c r="C42" s="286"/>
      <c r="D42" s="75" t="s">
        <v>38</v>
      </c>
      <c r="E42" s="75" t="s">
        <v>38</v>
      </c>
      <c r="F42" s="304" t="s">
        <v>38</v>
      </c>
      <c r="G42" s="304"/>
      <c r="H42" s="75" t="s">
        <v>38</v>
      </c>
    </row>
    <row r="44" spans="1:9" ht="28.5" customHeight="1">
      <c r="A44" s="291" t="s">
        <v>226</v>
      </c>
      <c r="B44" s="291"/>
      <c r="C44" s="291"/>
      <c r="D44" s="291"/>
      <c r="E44" s="291"/>
      <c r="F44" s="291"/>
      <c r="G44" s="291"/>
      <c r="H44" s="291"/>
      <c r="I44" s="73"/>
    </row>
    <row r="45" spans="1:9" s="73" customFormat="1" ht="30" customHeight="1">
      <c r="A45" s="292"/>
      <c r="B45" s="292"/>
      <c r="C45" s="292"/>
      <c r="D45" s="292"/>
      <c r="E45" s="292"/>
      <c r="F45" s="292"/>
      <c r="G45" s="292"/>
      <c r="H45" s="292"/>
      <c r="I45" s="45"/>
    </row>
    <row r="46" spans="1:9" ht="16.5" customHeight="1">
      <c r="A46" s="33" t="s">
        <v>135</v>
      </c>
      <c r="B46" s="293"/>
      <c r="C46" s="294"/>
      <c r="D46" s="63"/>
      <c r="E46" s="63"/>
      <c r="F46" s="308"/>
      <c r="G46" s="309"/>
      <c r="H46" s="63"/>
      <c r="I46" s="73"/>
    </row>
    <row r="47" spans="3:8" s="73" customFormat="1" ht="15.75" customHeight="1">
      <c r="C47" s="61"/>
      <c r="D47" s="61"/>
      <c r="E47" s="61"/>
      <c r="F47" s="61"/>
      <c r="G47" s="61"/>
      <c r="H47" s="61"/>
    </row>
    <row r="48" spans="1:9" s="73" customFormat="1" ht="15" customHeight="1">
      <c r="A48" s="19" t="s">
        <v>150</v>
      </c>
      <c r="B48" s="229" t="s">
        <v>227</v>
      </c>
      <c r="C48" s="229"/>
      <c r="D48" s="229"/>
      <c r="E48" s="229"/>
      <c r="F48" s="229"/>
      <c r="G48" s="229"/>
      <c r="H48" s="229"/>
      <c r="I48" s="45"/>
    </row>
    <row r="49" spans="8:9" s="73" customFormat="1" ht="13.5" customHeight="1">
      <c r="H49" s="200" t="s">
        <v>174</v>
      </c>
      <c r="I49" s="45"/>
    </row>
    <row r="50" spans="1:8" ht="15" customHeight="1">
      <c r="A50" s="265" t="s">
        <v>18</v>
      </c>
      <c r="B50" s="299" t="s">
        <v>40</v>
      </c>
      <c r="C50" s="300"/>
      <c r="D50" s="265" t="s">
        <v>123</v>
      </c>
      <c r="E50" s="265"/>
      <c r="F50" s="265" t="s">
        <v>141</v>
      </c>
      <c r="G50" s="265"/>
      <c r="H50" s="265" t="s">
        <v>228</v>
      </c>
    </row>
    <row r="51" spans="1:8" ht="38.25">
      <c r="A51" s="265"/>
      <c r="B51" s="301"/>
      <c r="C51" s="302"/>
      <c r="D51" s="14" t="s">
        <v>71</v>
      </c>
      <c r="E51" s="14" t="s">
        <v>34</v>
      </c>
      <c r="F51" s="14" t="s">
        <v>71</v>
      </c>
      <c r="G51" s="14" t="s">
        <v>34</v>
      </c>
      <c r="H51" s="265"/>
    </row>
    <row r="52" spans="1:8" ht="15.75">
      <c r="A52" s="6">
        <v>1</v>
      </c>
      <c r="B52" s="295">
        <v>2</v>
      </c>
      <c r="C52" s="296"/>
      <c r="D52" s="6">
        <v>3</v>
      </c>
      <c r="E52" s="6">
        <v>4</v>
      </c>
      <c r="F52" s="6">
        <v>5</v>
      </c>
      <c r="G52" s="6">
        <v>6</v>
      </c>
      <c r="H52" s="6">
        <v>7</v>
      </c>
    </row>
    <row r="53" spans="1:8" ht="15" customHeight="1">
      <c r="A53" s="151" t="s">
        <v>42</v>
      </c>
      <c r="B53" s="287" t="s">
        <v>69</v>
      </c>
      <c r="C53" s="288"/>
      <c r="D53" s="33" t="s">
        <v>38</v>
      </c>
      <c r="E53" s="33" t="s">
        <v>38</v>
      </c>
      <c r="F53" s="33" t="s">
        <v>38</v>
      </c>
      <c r="G53" s="33" t="s">
        <v>38</v>
      </c>
      <c r="H53" s="33" t="s">
        <v>38</v>
      </c>
    </row>
    <row r="54" spans="1:8" ht="15" customHeight="1">
      <c r="A54" s="151" t="s">
        <v>42</v>
      </c>
      <c r="B54" s="287" t="s">
        <v>59</v>
      </c>
      <c r="C54" s="288"/>
      <c r="D54" s="33" t="s">
        <v>38</v>
      </c>
      <c r="E54" s="33" t="s">
        <v>38</v>
      </c>
      <c r="F54" s="33" t="s">
        <v>38</v>
      </c>
      <c r="G54" s="33" t="s">
        <v>38</v>
      </c>
      <c r="H54" s="33" t="s">
        <v>38</v>
      </c>
    </row>
    <row r="55" spans="1:8" ht="15" customHeight="1">
      <c r="A55" s="151" t="s">
        <v>23</v>
      </c>
      <c r="B55" s="287" t="s">
        <v>68</v>
      </c>
      <c r="C55" s="288"/>
      <c r="D55" s="33" t="s">
        <v>38</v>
      </c>
      <c r="E55" s="33" t="s">
        <v>38</v>
      </c>
      <c r="F55" s="33" t="s">
        <v>38</v>
      </c>
      <c r="G55" s="33" t="s">
        <v>38</v>
      </c>
      <c r="H55" s="33" t="s">
        <v>38</v>
      </c>
    </row>
    <row r="56" spans="1:8" ht="15" customHeight="1">
      <c r="A56" s="151" t="s">
        <v>42</v>
      </c>
      <c r="B56" s="287" t="s">
        <v>70</v>
      </c>
      <c r="C56" s="288"/>
      <c r="D56" s="33" t="s">
        <v>38</v>
      </c>
      <c r="E56" s="33" t="s">
        <v>38</v>
      </c>
      <c r="F56" s="33" t="s">
        <v>38</v>
      </c>
      <c r="G56" s="33" t="s">
        <v>38</v>
      </c>
      <c r="H56" s="33" t="s">
        <v>38</v>
      </c>
    </row>
    <row r="57" spans="1:8" ht="15" customHeight="1">
      <c r="A57" s="151" t="s">
        <v>23</v>
      </c>
      <c r="B57" s="287" t="s">
        <v>68</v>
      </c>
      <c r="C57" s="288"/>
      <c r="D57" s="33" t="s">
        <v>38</v>
      </c>
      <c r="E57" s="33" t="s">
        <v>38</v>
      </c>
      <c r="F57" s="33" t="s">
        <v>38</v>
      </c>
      <c r="G57" s="33" t="s">
        <v>38</v>
      </c>
      <c r="H57" s="33" t="s">
        <v>38</v>
      </c>
    </row>
    <row r="58" spans="1:8" ht="15" customHeight="1" hidden="1">
      <c r="A58" s="4">
        <v>2120</v>
      </c>
      <c r="B58" s="4"/>
      <c r="C58" s="77"/>
      <c r="D58" s="49"/>
      <c r="E58" s="49"/>
      <c r="F58" s="49"/>
      <c r="G58" s="49"/>
      <c r="H58" s="6"/>
    </row>
    <row r="59" spans="1:8" ht="15" customHeight="1" hidden="1">
      <c r="A59" s="4">
        <v>2210</v>
      </c>
      <c r="B59" s="4"/>
      <c r="C59" s="78"/>
      <c r="D59" s="49"/>
      <c r="E59" s="49"/>
      <c r="F59" s="49"/>
      <c r="G59" s="49"/>
      <c r="H59" s="6"/>
    </row>
    <row r="60" spans="1:8" ht="15" customHeight="1" hidden="1">
      <c r="A60" s="4">
        <v>2220</v>
      </c>
      <c r="B60" s="4"/>
      <c r="C60" s="67"/>
      <c r="D60" s="24"/>
      <c r="E60" s="24"/>
      <c r="F60" s="24"/>
      <c r="G60" s="24"/>
      <c r="H60" s="6"/>
    </row>
    <row r="61" spans="1:8" ht="15" customHeight="1" hidden="1">
      <c r="A61" s="4">
        <v>2230</v>
      </c>
      <c r="B61" s="4"/>
      <c r="C61" s="67"/>
      <c r="D61" s="24"/>
      <c r="E61" s="24"/>
      <c r="F61" s="24"/>
      <c r="G61" s="24"/>
      <c r="H61" s="6"/>
    </row>
    <row r="62" spans="1:8" ht="15" customHeight="1" hidden="1">
      <c r="A62" s="4">
        <v>2240</v>
      </c>
      <c r="B62" s="4"/>
      <c r="C62" s="78"/>
      <c r="D62" s="24"/>
      <c r="E62" s="24"/>
      <c r="F62" s="24"/>
      <c r="G62" s="24"/>
      <c r="H62" s="6"/>
    </row>
    <row r="63" spans="1:8" ht="15" customHeight="1" hidden="1">
      <c r="A63" s="4">
        <v>2250</v>
      </c>
      <c r="B63" s="4"/>
      <c r="C63" s="68"/>
      <c r="D63" s="49"/>
      <c r="E63" s="49"/>
      <c r="F63" s="49"/>
      <c r="G63" s="49"/>
      <c r="H63" s="50"/>
    </row>
    <row r="64" spans="1:8" ht="15" customHeight="1" hidden="1">
      <c r="A64" s="4">
        <v>2260</v>
      </c>
      <c r="B64" s="4"/>
      <c r="C64" s="68"/>
      <c r="D64" s="46"/>
      <c r="E64" s="46"/>
      <c r="F64" s="46"/>
      <c r="G64" s="46"/>
      <c r="H64" s="50"/>
    </row>
    <row r="65" spans="1:8" ht="15" customHeight="1" hidden="1">
      <c r="A65" s="4">
        <v>2270</v>
      </c>
      <c r="B65" s="4"/>
      <c r="C65" s="68"/>
      <c r="D65" s="46"/>
      <c r="E65" s="46"/>
      <c r="F65" s="46"/>
      <c r="G65" s="46"/>
      <c r="H65" s="50"/>
    </row>
    <row r="66" spans="1:8" ht="15" customHeight="1" hidden="1">
      <c r="A66" s="4">
        <v>2281</v>
      </c>
      <c r="B66" s="4"/>
      <c r="C66" s="68"/>
      <c r="D66" s="46"/>
      <c r="E66" s="46"/>
      <c r="F66" s="46"/>
      <c r="G66" s="46"/>
      <c r="H66" s="50"/>
    </row>
    <row r="67" spans="1:8" ht="15" customHeight="1" hidden="1">
      <c r="A67" s="4">
        <v>2282</v>
      </c>
      <c r="B67" s="4"/>
      <c r="C67" s="68"/>
      <c r="D67" s="46"/>
      <c r="E67" s="46"/>
      <c r="F67" s="46"/>
      <c r="G67" s="46"/>
      <c r="H67" s="50"/>
    </row>
    <row r="68" spans="1:8" ht="15" customHeight="1" hidden="1">
      <c r="A68" s="4">
        <v>2400</v>
      </c>
      <c r="B68" s="4"/>
      <c r="C68" s="68"/>
      <c r="D68" s="46"/>
      <c r="E68" s="46"/>
      <c r="F68" s="46"/>
      <c r="G68" s="46"/>
      <c r="H68" s="50"/>
    </row>
    <row r="69" spans="1:8" ht="15" customHeight="1" hidden="1">
      <c r="A69" s="4">
        <v>2610</v>
      </c>
      <c r="B69" s="4"/>
      <c r="C69" s="68"/>
      <c r="D69" s="46"/>
      <c r="E69" s="46"/>
      <c r="F69" s="46"/>
      <c r="G69" s="46"/>
      <c r="H69" s="50"/>
    </row>
    <row r="70" spans="1:8" ht="15" customHeight="1" hidden="1">
      <c r="A70" s="4">
        <v>2620</v>
      </c>
      <c r="B70" s="4"/>
      <c r="C70" s="68"/>
      <c r="D70" s="46"/>
      <c r="E70" s="46"/>
      <c r="F70" s="46"/>
      <c r="G70" s="46"/>
      <c r="H70" s="50"/>
    </row>
    <row r="71" spans="1:8" ht="15" customHeight="1" hidden="1">
      <c r="A71" s="4">
        <v>2630</v>
      </c>
      <c r="B71" s="4"/>
      <c r="C71" s="68"/>
      <c r="D71" s="49"/>
      <c r="E71" s="49"/>
      <c r="F71" s="49"/>
      <c r="G71" s="49"/>
      <c r="H71" s="50"/>
    </row>
    <row r="72" spans="1:8" ht="15" customHeight="1" hidden="1">
      <c r="A72" s="4">
        <v>2700</v>
      </c>
      <c r="B72" s="4"/>
      <c r="C72" s="68"/>
      <c r="D72" s="46"/>
      <c r="E72" s="46"/>
      <c r="F72" s="46"/>
      <c r="G72" s="46"/>
      <c r="H72" s="50"/>
    </row>
    <row r="73" spans="1:8" ht="15" customHeight="1" hidden="1">
      <c r="A73" s="4">
        <v>2800</v>
      </c>
      <c r="B73" s="4"/>
      <c r="C73" s="69"/>
      <c r="D73" s="46"/>
      <c r="E73" s="46"/>
      <c r="F73" s="46"/>
      <c r="G73" s="46"/>
      <c r="H73" s="50"/>
    </row>
    <row r="74" spans="1:8" ht="15" customHeight="1" hidden="1">
      <c r="A74" s="4">
        <v>3110</v>
      </c>
      <c r="B74" s="4"/>
      <c r="C74" s="69"/>
      <c r="D74" s="46"/>
      <c r="E74" s="46"/>
      <c r="F74" s="46"/>
      <c r="G74" s="46"/>
      <c r="H74" s="50"/>
    </row>
    <row r="75" spans="1:8" ht="15" customHeight="1" hidden="1">
      <c r="A75" s="4">
        <v>3120</v>
      </c>
      <c r="B75" s="4"/>
      <c r="C75" s="69"/>
      <c r="D75" s="46"/>
      <c r="E75" s="46"/>
      <c r="F75" s="46"/>
      <c r="G75" s="46"/>
      <c r="H75" s="50"/>
    </row>
    <row r="76" spans="1:8" ht="15" customHeight="1" hidden="1">
      <c r="A76" s="4">
        <v>3130</v>
      </c>
      <c r="B76" s="4"/>
      <c r="C76" s="69"/>
      <c r="D76" s="46"/>
      <c r="E76" s="46"/>
      <c r="F76" s="46"/>
      <c r="G76" s="46"/>
      <c r="H76" s="50"/>
    </row>
    <row r="77" spans="1:8" ht="15" customHeight="1" hidden="1">
      <c r="A77" s="4">
        <v>3140</v>
      </c>
      <c r="B77" s="4"/>
      <c r="C77" s="69"/>
      <c r="D77" s="46"/>
      <c r="E77" s="46"/>
      <c r="F77" s="46"/>
      <c r="G77" s="46"/>
      <c r="H77" s="50"/>
    </row>
    <row r="78" spans="1:8" ht="15" customHeight="1" hidden="1">
      <c r="A78" s="4">
        <v>3150</v>
      </c>
      <c r="B78" s="4"/>
      <c r="C78" s="69"/>
      <c r="D78" s="49"/>
      <c r="E78" s="49"/>
      <c r="F78" s="49"/>
      <c r="G78" s="49"/>
      <c r="H78" s="50"/>
    </row>
    <row r="79" spans="1:8" ht="15" customHeight="1" hidden="1">
      <c r="A79" s="4">
        <v>3160</v>
      </c>
      <c r="B79" s="4"/>
      <c r="C79" s="69"/>
      <c r="D79" s="46"/>
      <c r="E79" s="46"/>
      <c r="F79" s="46"/>
      <c r="G79" s="46"/>
      <c r="H79" s="50"/>
    </row>
    <row r="80" spans="1:8" ht="15" customHeight="1" hidden="1">
      <c r="A80" s="4">
        <v>3210</v>
      </c>
      <c r="B80" s="4"/>
      <c r="C80" s="69"/>
      <c r="D80" s="46"/>
      <c r="E80" s="46"/>
      <c r="F80" s="46"/>
      <c r="G80" s="46"/>
      <c r="H80" s="50"/>
    </row>
    <row r="81" spans="1:8" ht="15" customHeight="1" hidden="1">
      <c r="A81" s="4">
        <v>3220</v>
      </c>
      <c r="B81" s="4"/>
      <c r="C81" s="69"/>
      <c r="D81" s="46"/>
      <c r="E81" s="46"/>
      <c r="F81" s="46"/>
      <c r="G81" s="46"/>
      <c r="H81" s="50"/>
    </row>
    <row r="82" spans="1:8" ht="15" customHeight="1" hidden="1">
      <c r="A82" s="4">
        <v>3230</v>
      </c>
      <c r="B82" s="4"/>
      <c r="C82" s="69"/>
      <c r="D82" s="49"/>
      <c r="E82" s="49"/>
      <c r="F82" s="49"/>
      <c r="G82" s="49"/>
      <c r="H82" s="50"/>
    </row>
    <row r="83" spans="1:8" ht="15" customHeight="1" hidden="1">
      <c r="A83" s="4">
        <v>3240</v>
      </c>
      <c r="B83" s="4"/>
      <c r="C83" s="69"/>
      <c r="D83" s="46"/>
      <c r="E83" s="46"/>
      <c r="F83" s="46"/>
      <c r="G83" s="46"/>
      <c r="H83" s="50"/>
    </row>
    <row r="84" spans="1:8" ht="15" customHeight="1" hidden="1">
      <c r="A84" s="4">
        <v>9000</v>
      </c>
      <c r="B84" s="4"/>
      <c r="C84" s="69"/>
      <c r="D84" s="46"/>
      <c r="E84" s="46"/>
      <c r="F84" s="46"/>
      <c r="G84" s="46"/>
      <c r="H84" s="50"/>
    </row>
    <row r="85" spans="1:8" ht="15" customHeight="1" hidden="1">
      <c r="A85" s="70"/>
      <c r="B85" s="70"/>
      <c r="C85" s="71" t="s">
        <v>37</v>
      </c>
      <c r="D85" s="47"/>
      <c r="E85" s="47"/>
      <c r="F85" s="47"/>
      <c r="G85" s="47"/>
      <c r="H85" s="50"/>
    </row>
    <row r="86" spans="3:9" ht="15" customHeight="1" hidden="1">
      <c r="C86" s="61"/>
      <c r="D86" s="61"/>
      <c r="E86" s="61"/>
      <c r="F86" s="61"/>
      <c r="G86" s="61"/>
      <c r="H86" s="61"/>
      <c r="I86" s="73"/>
    </row>
    <row r="87" spans="3:9" ht="15" customHeight="1">
      <c r="C87" s="61"/>
      <c r="D87" s="61"/>
      <c r="E87" s="61"/>
      <c r="F87" s="61"/>
      <c r="G87" s="61"/>
      <c r="H87" s="61"/>
      <c r="I87" s="73"/>
    </row>
    <row r="88" spans="1:8" s="73" customFormat="1" ht="21" customHeight="1">
      <c r="A88" s="291" t="s">
        <v>229</v>
      </c>
      <c r="B88" s="291"/>
      <c r="C88" s="291"/>
      <c r="D88" s="291"/>
      <c r="E88" s="291"/>
      <c r="F88" s="291"/>
      <c r="G88" s="291"/>
      <c r="H88" s="291"/>
    </row>
    <row r="89" spans="3:8" s="73" customFormat="1" ht="9" customHeight="1">
      <c r="C89" s="133"/>
      <c r="D89" s="133"/>
      <c r="E89" s="133"/>
      <c r="F89" s="133"/>
      <c r="G89" s="133"/>
      <c r="H89" s="133"/>
    </row>
    <row r="90" spans="1:9" s="73" customFormat="1" ht="77.25" customHeight="1">
      <c r="A90" s="4" t="s">
        <v>25</v>
      </c>
      <c r="B90" s="246" t="s">
        <v>62</v>
      </c>
      <c r="C90" s="248"/>
      <c r="D90" s="4" t="s">
        <v>44</v>
      </c>
      <c r="E90" s="4" t="s">
        <v>45</v>
      </c>
      <c r="F90" s="4" t="s">
        <v>230</v>
      </c>
      <c r="G90" s="4" t="s">
        <v>127</v>
      </c>
      <c r="H90" s="4" t="s">
        <v>231</v>
      </c>
      <c r="I90" s="4" t="s">
        <v>232</v>
      </c>
    </row>
    <row r="91" spans="1:9" s="5" customFormat="1" ht="14.25" customHeight="1">
      <c r="A91" s="4">
        <v>1</v>
      </c>
      <c r="B91" s="246">
        <v>2</v>
      </c>
      <c r="C91" s="248"/>
      <c r="D91" s="4">
        <v>3</v>
      </c>
      <c r="E91" s="4">
        <v>4</v>
      </c>
      <c r="F91" s="4">
        <v>5</v>
      </c>
      <c r="G91" s="4">
        <v>6</v>
      </c>
      <c r="H91" s="4">
        <v>7</v>
      </c>
      <c r="I91" s="4">
        <v>8</v>
      </c>
    </row>
    <row r="92" spans="1:9" s="5" customFormat="1" ht="15" customHeight="1">
      <c r="A92" s="4"/>
      <c r="B92" s="285" t="s">
        <v>64</v>
      </c>
      <c r="C92" s="286"/>
      <c r="D92" s="4" t="s">
        <v>38</v>
      </c>
      <c r="E92" s="4" t="s">
        <v>38</v>
      </c>
      <c r="F92" s="4" t="s">
        <v>38</v>
      </c>
      <c r="G92" s="4" t="s">
        <v>38</v>
      </c>
      <c r="H92" s="4" t="s">
        <v>38</v>
      </c>
      <c r="I92" s="4" t="s">
        <v>38</v>
      </c>
    </row>
    <row r="93" spans="1:9" s="5" customFormat="1" ht="15" customHeight="1">
      <c r="A93" s="4"/>
      <c r="B93" s="285" t="s">
        <v>58</v>
      </c>
      <c r="C93" s="286"/>
      <c r="D93" s="4" t="s">
        <v>38</v>
      </c>
      <c r="E93" s="4" t="s">
        <v>38</v>
      </c>
      <c r="F93" s="4" t="s">
        <v>38</v>
      </c>
      <c r="G93" s="4" t="s">
        <v>38</v>
      </c>
      <c r="H93" s="4" t="s">
        <v>38</v>
      </c>
      <c r="I93" s="4" t="s">
        <v>38</v>
      </c>
    </row>
    <row r="94" spans="1:9" s="5" customFormat="1" ht="15" customHeight="1">
      <c r="A94" s="4"/>
      <c r="B94" s="285" t="s">
        <v>65</v>
      </c>
      <c r="C94" s="286"/>
      <c r="D94" s="4" t="s">
        <v>38</v>
      </c>
      <c r="E94" s="4" t="s">
        <v>38</v>
      </c>
      <c r="F94" s="4" t="s">
        <v>38</v>
      </c>
      <c r="G94" s="4" t="s">
        <v>38</v>
      </c>
      <c r="H94" s="4" t="s">
        <v>38</v>
      </c>
      <c r="I94" s="4" t="s">
        <v>38</v>
      </c>
    </row>
    <row r="95" spans="1:9" s="5" customFormat="1" ht="15" customHeight="1">
      <c r="A95" s="4"/>
      <c r="B95" s="285" t="s">
        <v>67</v>
      </c>
      <c r="C95" s="286"/>
      <c r="D95" s="4" t="s">
        <v>38</v>
      </c>
      <c r="E95" s="4" t="s">
        <v>38</v>
      </c>
      <c r="F95" s="4" t="s">
        <v>38</v>
      </c>
      <c r="G95" s="4" t="s">
        <v>38</v>
      </c>
      <c r="H95" s="4" t="s">
        <v>38</v>
      </c>
      <c r="I95" s="4" t="s">
        <v>38</v>
      </c>
    </row>
    <row r="96" spans="1:9" s="5" customFormat="1" ht="15" customHeight="1">
      <c r="A96" s="4"/>
      <c r="B96" s="285" t="s">
        <v>46</v>
      </c>
      <c r="C96" s="286"/>
      <c r="D96" s="4" t="s">
        <v>38</v>
      </c>
      <c r="E96" s="4" t="s">
        <v>38</v>
      </c>
      <c r="F96" s="4" t="s">
        <v>38</v>
      </c>
      <c r="G96" s="4" t="s">
        <v>38</v>
      </c>
      <c r="H96" s="4" t="s">
        <v>38</v>
      </c>
      <c r="I96" s="4" t="s">
        <v>38</v>
      </c>
    </row>
    <row r="97" spans="1:9" s="5" customFormat="1" ht="15" customHeight="1">
      <c r="A97" s="4"/>
      <c r="B97" s="285" t="s">
        <v>67</v>
      </c>
      <c r="C97" s="286"/>
      <c r="D97" s="4" t="s">
        <v>38</v>
      </c>
      <c r="E97" s="4" t="s">
        <v>38</v>
      </c>
      <c r="F97" s="4" t="s">
        <v>38</v>
      </c>
      <c r="G97" s="4" t="s">
        <v>38</v>
      </c>
      <c r="H97" s="4" t="s">
        <v>38</v>
      </c>
      <c r="I97" s="4" t="s">
        <v>38</v>
      </c>
    </row>
    <row r="98" spans="1:9" s="5" customFormat="1" ht="15" customHeight="1">
      <c r="A98" s="4"/>
      <c r="B98" s="285" t="s">
        <v>47</v>
      </c>
      <c r="C98" s="286"/>
      <c r="D98" s="4" t="s">
        <v>38</v>
      </c>
      <c r="E98" s="4" t="s">
        <v>38</v>
      </c>
      <c r="F98" s="4" t="s">
        <v>38</v>
      </c>
      <c r="G98" s="4" t="s">
        <v>38</v>
      </c>
      <c r="H98" s="4" t="s">
        <v>38</v>
      </c>
      <c r="I98" s="4" t="s">
        <v>38</v>
      </c>
    </row>
    <row r="99" spans="1:9" s="5" customFormat="1" ht="15" customHeight="1">
      <c r="A99" s="4"/>
      <c r="B99" s="285" t="s">
        <v>67</v>
      </c>
      <c r="C99" s="286"/>
      <c r="D99" s="4" t="s">
        <v>38</v>
      </c>
      <c r="E99" s="4" t="s">
        <v>38</v>
      </c>
      <c r="F99" s="4" t="s">
        <v>38</v>
      </c>
      <c r="G99" s="4" t="s">
        <v>38</v>
      </c>
      <c r="H99" s="4" t="s">
        <v>38</v>
      </c>
      <c r="I99" s="4" t="s">
        <v>38</v>
      </c>
    </row>
    <row r="100" spans="1:9" s="5" customFormat="1" ht="15" customHeight="1">
      <c r="A100" s="4"/>
      <c r="B100" s="285" t="s">
        <v>66</v>
      </c>
      <c r="C100" s="286"/>
      <c r="D100" s="4" t="s">
        <v>38</v>
      </c>
      <c r="E100" s="4" t="s">
        <v>38</v>
      </c>
      <c r="F100" s="4" t="s">
        <v>38</v>
      </c>
      <c r="G100" s="4" t="s">
        <v>38</v>
      </c>
      <c r="H100" s="4" t="s">
        <v>38</v>
      </c>
      <c r="I100" s="4" t="s">
        <v>38</v>
      </c>
    </row>
    <row r="101" spans="1:9" s="5" customFormat="1" ht="15" customHeight="1">
      <c r="A101" s="4"/>
      <c r="B101" s="285" t="s">
        <v>67</v>
      </c>
      <c r="C101" s="286"/>
      <c r="D101" s="4" t="s">
        <v>38</v>
      </c>
      <c r="E101" s="4" t="s">
        <v>38</v>
      </c>
      <c r="F101" s="4" t="s">
        <v>38</v>
      </c>
      <c r="G101" s="4" t="s">
        <v>38</v>
      </c>
      <c r="H101" s="4" t="s">
        <v>38</v>
      </c>
      <c r="I101" s="4" t="s">
        <v>38</v>
      </c>
    </row>
    <row r="102" spans="1:9" s="5" customFormat="1" ht="15" customHeight="1">
      <c r="A102" s="44"/>
      <c r="B102" s="44"/>
      <c r="C102" s="79"/>
      <c r="D102" s="79"/>
      <c r="E102" s="79"/>
      <c r="F102" s="79"/>
      <c r="G102" s="79"/>
      <c r="H102" s="79"/>
      <c r="I102" s="44"/>
    </row>
    <row r="103" spans="1:9" s="44" customFormat="1" ht="34.5" customHeight="1">
      <c r="A103" s="229" t="s">
        <v>233</v>
      </c>
      <c r="B103" s="229"/>
      <c r="C103" s="229"/>
      <c r="D103" s="229"/>
      <c r="E103" s="229"/>
      <c r="F103" s="229"/>
      <c r="G103" s="229"/>
      <c r="H103" s="229"/>
      <c r="I103" s="229"/>
    </row>
    <row r="104" spans="1:9" s="9" customFormat="1" ht="30" customHeight="1">
      <c r="A104" s="310"/>
      <c r="B104" s="310"/>
      <c r="C104" s="310"/>
      <c r="D104" s="61"/>
      <c r="E104" s="61"/>
      <c r="F104" s="61"/>
      <c r="G104" s="61"/>
      <c r="H104" s="61"/>
      <c r="I104" s="12"/>
    </row>
    <row r="105" spans="1:9" s="73" customFormat="1" ht="15" customHeight="1">
      <c r="A105" s="76"/>
      <c r="B105" s="293" t="s">
        <v>135</v>
      </c>
      <c r="C105" s="294"/>
      <c r="D105" s="97" t="s">
        <v>38</v>
      </c>
      <c r="E105" s="97" t="s">
        <v>38</v>
      </c>
      <c r="F105" s="308" t="s">
        <v>38</v>
      </c>
      <c r="G105" s="309"/>
      <c r="H105" s="97" t="s">
        <v>38</v>
      </c>
      <c r="I105" s="97" t="s">
        <v>38</v>
      </c>
    </row>
    <row r="106" spans="1:9" s="73" customFormat="1" ht="15" customHeight="1">
      <c r="A106" s="177"/>
      <c r="B106" s="178"/>
      <c r="C106" s="178"/>
      <c r="D106" s="179"/>
      <c r="E106" s="179"/>
      <c r="F106" s="179"/>
      <c r="G106" s="179"/>
      <c r="H106" s="179"/>
      <c r="I106" s="179"/>
    </row>
    <row r="107" spans="1:9" s="73" customFormat="1" ht="15.75">
      <c r="A107" s="305"/>
      <c r="B107" s="305"/>
      <c r="C107" s="305"/>
      <c r="D107" s="305"/>
      <c r="E107" s="305"/>
      <c r="F107" s="305"/>
      <c r="G107" s="305"/>
      <c r="H107" s="305"/>
      <c r="I107" s="305"/>
    </row>
    <row r="108" spans="3:8" s="73" customFormat="1" ht="15" customHeight="1">
      <c r="C108" s="61"/>
      <c r="D108" s="61"/>
      <c r="E108" s="61"/>
      <c r="F108" s="61"/>
      <c r="G108" s="61"/>
      <c r="H108" s="61"/>
    </row>
    <row r="109" spans="3:9" s="73" customFormat="1" ht="29.25" customHeight="1">
      <c r="C109" s="229" t="s">
        <v>117</v>
      </c>
      <c r="D109" s="61"/>
      <c r="E109" s="80"/>
      <c r="F109" s="80"/>
      <c r="G109" s="61"/>
      <c r="H109" s="230" t="s">
        <v>235</v>
      </c>
      <c r="I109" s="230"/>
    </row>
    <row r="110" spans="3:9" s="73" customFormat="1" ht="15" customHeight="1">
      <c r="C110" s="229"/>
      <c r="D110" s="61"/>
      <c r="E110" s="307" t="s">
        <v>9</v>
      </c>
      <c r="F110" s="307"/>
      <c r="G110" s="61"/>
      <c r="H110" s="232" t="s">
        <v>234</v>
      </c>
      <c r="I110" s="232"/>
    </row>
    <row r="111" spans="3:9" s="73" customFormat="1" ht="15" customHeight="1">
      <c r="C111" s="26"/>
      <c r="D111" s="61"/>
      <c r="E111" s="62"/>
      <c r="F111" s="62"/>
      <c r="G111" s="61"/>
      <c r="H111" s="30"/>
      <c r="I111" s="30"/>
    </row>
    <row r="112" spans="3:9" s="73" customFormat="1" ht="32.25" customHeight="1">
      <c r="C112" s="25" t="s">
        <v>238</v>
      </c>
      <c r="D112" s="61"/>
      <c r="E112" s="81"/>
      <c r="F112" s="81"/>
      <c r="G112" s="61"/>
      <c r="H112" s="230" t="s">
        <v>239</v>
      </c>
      <c r="I112" s="230"/>
    </row>
    <row r="113" spans="3:9" s="73" customFormat="1" ht="30.75" customHeight="1">
      <c r="C113" s="61"/>
      <c r="D113" s="61"/>
      <c r="E113" s="307" t="s">
        <v>9</v>
      </c>
      <c r="F113" s="307"/>
      <c r="G113" s="61"/>
      <c r="H113" s="232" t="s">
        <v>234</v>
      </c>
      <c r="I113" s="232"/>
    </row>
    <row r="114" spans="3:8" s="73" customFormat="1" ht="15" customHeight="1">
      <c r="C114" s="61"/>
      <c r="D114" s="61"/>
      <c r="E114" s="62"/>
      <c r="F114" s="62"/>
      <c r="G114" s="61"/>
      <c r="H114" s="61"/>
    </row>
    <row r="115" spans="1:9" s="73" customFormat="1" ht="15" customHeight="1">
      <c r="A115" s="45"/>
      <c r="B115" s="45"/>
      <c r="C115" s="45"/>
      <c r="D115" s="45"/>
      <c r="E115" s="45"/>
      <c r="F115" s="45"/>
      <c r="G115" s="45"/>
      <c r="H115" s="45"/>
      <c r="I115" s="45"/>
    </row>
  </sheetData>
  <sheetProtection/>
  <mergeCells count="92">
    <mergeCell ref="F42:G42"/>
    <mergeCell ref="H50:H51"/>
    <mergeCell ref="F33:G33"/>
    <mergeCell ref="F46:G46"/>
    <mergeCell ref="F41:G41"/>
    <mergeCell ref="B37:C37"/>
    <mergeCell ref="B38:C38"/>
    <mergeCell ref="B33:C33"/>
    <mergeCell ref="C109:C110"/>
    <mergeCell ref="E110:F110"/>
    <mergeCell ref="B105:C105"/>
    <mergeCell ref="F105:G105"/>
    <mergeCell ref="A104:C104"/>
    <mergeCell ref="B48:H48"/>
    <mergeCell ref="A50:A51"/>
    <mergeCell ref="B52:C52"/>
    <mergeCell ref="B53:C53"/>
    <mergeCell ref="B92:C92"/>
    <mergeCell ref="E113:F113"/>
    <mergeCell ref="H110:I110"/>
    <mergeCell ref="H112:I112"/>
    <mergeCell ref="H113:I113"/>
    <mergeCell ref="H109:I109"/>
    <mergeCell ref="D50:E50"/>
    <mergeCell ref="F50:G50"/>
    <mergeCell ref="A103:I103"/>
    <mergeCell ref="B50:C51"/>
    <mergeCell ref="B57:C57"/>
    <mergeCell ref="F31:G31"/>
    <mergeCell ref="F40:G40"/>
    <mergeCell ref="F32:G32"/>
    <mergeCell ref="F37:G37"/>
    <mergeCell ref="F38:G38"/>
    <mergeCell ref="F39:G39"/>
    <mergeCell ref="F34:G34"/>
    <mergeCell ref="F35:G35"/>
    <mergeCell ref="F36:G36"/>
    <mergeCell ref="H2:I3"/>
    <mergeCell ref="A107:I107"/>
    <mergeCell ref="A5:I5"/>
    <mergeCell ref="A17:A18"/>
    <mergeCell ref="D17:D18"/>
    <mergeCell ref="E17:E18"/>
    <mergeCell ref="F17:G17"/>
    <mergeCell ref="B8:E8"/>
    <mergeCell ref="B14:H14"/>
    <mergeCell ref="B15:I15"/>
    <mergeCell ref="F10:I10"/>
    <mergeCell ref="B12:E12"/>
    <mergeCell ref="B31:C31"/>
    <mergeCell ref="B10:E10"/>
    <mergeCell ref="H17:H18"/>
    <mergeCell ref="B28:C28"/>
    <mergeCell ref="B22:C22"/>
    <mergeCell ref="B32:C32"/>
    <mergeCell ref="B19:C19"/>
    <mergeCell ref="B20:C20"/>
    <mergeCell ref="B11:E11"/>
    <mergeCell ref="F11:G11"/>
    <mergeCell ref="B21:C21"/>
    <mergeCell ref="B17:C18"/>
    <mergeCell ref="B23:C23"/>
    <mergeCell ref="A29:I29"/>
    <mergeCell ref="B100:C100"/>
    <mergeCell ref="B99:C99"/>
    <mergeCell ref="B24:C24"/>
    <mergeCell ref="B25:C25"/>
    <mergeCell ref="B26:C26"/>
    <mergeCell ref="B27:C27"/>
    <mergeCell ref="A44:H44"/>
    <mergeCell ref="A45:H45"/>
    <mergeCell ref="B46:C46"/>
    <mergeCell ref="B93:C93"/>
    <mergeCell ref="B97:C97"/>
    <mergeCell ref="B98:C98"/>
    <mergeCell ref="B55:C55"/>
    <mergeCell ref="B56:C56"/>
    <mergeCell ref="B54:C54"/>
    <mergeCell ref="B94:C94"/>
    <mergeCell ref="B95:C95"/>
    <mergeCell ref="B96:C96"/>
    <mergeCell ref="A88:H88"/>
    <mergeCell ref="B34:C34"/>
    <mergeCell ref="B35:C35"/>
    <mergeCell ref="B36:C36"/>
    <mergeCell ref="B101:C101"/>
    <mergeCell ref="B39:C39"/>
    <mergeCell ref="B40:C40"/>
    <mergeCell ref="B41:C41"/>
    <mergeCell ref="B42:C42"/>
    <mergeCell ref="B90:C90"/>
    <mergeCell ref="B91:C91"/>
  </mergeCells>
  <printOptions horizontalCentered="1"/>
  <pageMargins left="0.1968503937007874" right="0.1968503937007874" top="0.3937007874015748" bottom="0.1968503937007874" header="0" footer="0"/>
  <pageSetup fitToHeight="2" horizontalDpi="600" verticalDpi="600" orientation="landscape" paperSize="9" scale="66" r:id="rId1"/>
  <rowBreaks count="1" manualBreakCount="1">
    <brk id="42" max="8" man="1"/>
  </rowBreaks>
</worksheet>
</file>

<file path=xl/worksheets/sheet12.xml><?xml version="1.0" encoding="utf-8"?>
<worksheet xmlns="http://schemas.openxmlformats.org/spreadsheetml/2006/main" xmlns:r="http://schemas.openxmlformats.org/officeDocument/2006/relationships">
  <sheetPr>
    <tabColor rgb="FF7030A0"/>
  </sheetPr>
  <dimension ref="A1:K116"/>
  <sheetViews>
    <sheetView tabSelected="1" view="pageBreakPreview" zoomScale="90" zoomScaleSheetLayoutView="90" zoomScalePageLayoutView="0" workbookViewId="0" topLeftCell="A91">
      <selection activeCell="E113" sqref="E113"/>
    </sheetView>
  </sheetViews>
  <sheetFormatPr defaultColWidth="9.00390625" defaultRowHeight="15.75"/>
  <cols>
    <col min="1" max="1" width="13.50390625" style="45" customWidth="1"/>
    <col min="2" max="2" width="11.25390625" style="45" customWidth="1"/>
    <col min="3" max="3" width="41.125" style="45" customWidth="1"/>
    <col min="4" max="4" width="10.50390625" style="45" customWidth="1"/>
    <col min="5" max="5" width="11.50390625" style="45" customWidth="1"/>
    <col min="6" max="6" width="13.125" style="45" customWidth="1"/>
    <col min="7" max="7" width="12.50390625" style="45" customWidth="1"/>
    <col min="8" max="8" width="29.375" style="45" customWidth="1"/>
    <col min="9" max="9" width="19.50390625" style="45" customWidth="1"/>
    <col min="10" max="16384" width="9.00390625" style="45" customWidth="1"/>
  </cols>
  <sheetData>
    <row r="1" spans="8:11" ht="15.75">
      <c r="H1" s="26" t="s">
        <v>126</v>
      </c>
      <c r="I1"/>
      <c r="J1"/>
      <c r="K1"/>
    </row>
    <row r="2" spans="8:11" ht="15.75" customHeight="1">
      <c r="H2" s="244" t="s">
        <v>129</v>
      </c>
      <c r="I2" s="233"/>
      <c r="J2" s="186"/>
      <c r="K2" s="186"/>
    </row>
    <row r="3" spans="8:11" ht="24" customHeight="1">
      <c r="H3" s="233"/>
      <c r="I3" s="233"/>
      <c r="J3" s="186"/>
      <c r="K3" s="186"/>
    </row>
    <row r="5" spans="1:9" ht="18.75">
      <c r="A5" s="238" t="s">
        <v>219</v>
      </c>
      <c r="B5" s="238"/>
      <c r="C5" s="238"/>
      <c r="D5" s="238"/>
      <c r="E5" s="238"/>
      <c r="F5" s="238"/>
      <c r="G5" s="238"/>
      <c r="H5" s="238"/>
      <c r="I5" s="238"/>
    </row>
    <row r="6" ht="6.75" customHeight="1"/>
    <row r="7" spans="1:10" ht="15.75">
      <c r="A7" s="17" t="s">
        <v>19</v>
      </c>
      <c r="B7" s="203" t="s">
        <v>35</v>
      </c>
      <c r="C7" s="203"/>
      <c r="D7" s="203"/>
      <c r="E7" s="203"/>
      <c r="F7" s="27" t="s">
        <v>122</v>
      </c>
      <c r="H7" s="29"/>
      <c r="I7" s="34"/>
      <c r="J7" s="29"/>
    </row>
    <row r="8" spans="1:10" ht="15.75">
      <c r="A8" s="10" t="s">
        <v>2</v>
      </c>
      <c r="B8" s="303" t="s">
        <v>41</v>
      </c>
      <c r="C8" s="303"/>
      <c r="D8" s="303"/>
      <c r="E8" s="303"/>
      <c r="F8" s="64" t="s">
        <v>20</v>
      </c>
      <c r="H8" s="66"/>
      <c r="I8" s="65"/>
      <c r="J8" s="66"/>
    </row>
    <row r="9" spans="1:10" ht="15.75">
      <c r="A9" s="40" t="s">
        <v>21</v>
      </c>
      <c r="B9" s="203" t="s">
        <v>35</v>
      </c>
      <c r="C9" s="204"/>
      <c r="D9" s="204"/>
      <c r="E9" s="204"/>
      <c r="F9" s="205" t="s">
        <v>220</v>
      </c>
      <c r="H9" s="66"/>
      <c r="I9" s="65"/>
      <c r="J9" s="66"/>
    </row>
    <row r="10" spans="1:10" ht="15.75">
      <c r="A10" s="10"/>
      <c r="B10" s="251" t="s">
        <v>145</v>
      </c>
      <c r="C10" s="303"/>
      <c r="D10" s="303"/>
      <c r="E10" s="303"/>
      <c r="F10" s="250" t="s">
        <v>130</v>
      </c>
      <c r="G10" s="250"/>
      <c r="H10" s="250"/>
      <c r="I10" s="250"/>
      <c r="J10" s="66"/>
    </row>
    <row r="11" spans="1:10" ht="36" customHeight="1">
      <c r="A11" s="40" t="s">
        <v>22</v>
      </c>
      <c r="B11" s="297" t="s">
        <v>253</v>
      </c>
      <c r="C11" s="297"/>
      <c r="D11" s="297"/>
      <c r="E11" s="297"/>
      <c r="F11" s="298" t="s">
        <v>297</v>
      </c>
      <c r="G11" s="298"/>
      <c r="H11" s="66"/>
      <c r="I11" s="65"/>
      <c r="J11" s="66"/>
    </row>
    <row r="12" spans="1:10" ht="34.5" customHeight="1">
      <c r="A12" s="10"/>
      <c r="B12" s="255" t="s">
        <v>146</v>
      </c>
      <c r="C12" s="255"/>
      <c r="D12" s="255"/>
      <c r="E12" s="255"/>
      <c r="F12" s="206" t="s">
        <v>147</v>
      </c>
      <c r="G12" s="66"/>
      <c r="H12" s="66"/>
      <c r="I12" s="65"/>
      <c r="J12" s="66"/>
    </row>
    <row r="13" spans="1:2" ht="15.75">
      <c r="A13" s="2"/>
      <c r="B13" s="2"/>
    </row>
    <row r="14" spans="1:8" ht="15.75" customHeight="1">
      <c r="A14" s="19" t="s">
        <v>24</v>
      </c>
      <c r="B14" s="229" t="s">
        <v>221</v>
      </c>
      <c r="C14" s="229"/>
      <c r="D14" s="229"/>
      <c r="E14" s="229"/>
      <c r="F14" s="229"/>
      <c r="G14" s="229"/>
      <c r="H14" s="229"/>
    </row>
    <row r="15" spans="1:9" ht="16.5" customHeight="1">
      <c r="A15" s="19" t="s">
        <v>149</v>
      </c>
      <c r="B15" s="229" t="s">
        <v>222</v>
      </c>
      <c r="C15" s="229"/>
      <c r="D15" s="229"/>
      <c r="E15" s="229"/>
      <c r="F15" s="229"/>
      <c r="G15" s="229"/>
      <c r="H15" s="229"/>
      <c r="I15" s="229"/>
    </row>
    <row r="16" ht="15.75">
      <c r="H16" s="200" t="s">
        <v>174</v>
      </c>
    </row>
    <row r="17" spans="1:9" s="5" customFormat="1" ht="23.25" customHeight="1">
      <c r="A17" s="265" t="s">
        <v>200</v>
      </c>
      <c r="B17" s="299" t="s">
        <v>40</v>
      </c>
      <c r="C17" s="300"/>
      <c r="D17" s="265" t="s">
        <v>137</v>
      </c>
      <c r="E17" s="265" t="s">
        <v>139</v>
      </c>
      <c r="F17" s="265" t="s">
        <v>140</v>
      </c>
      <c r="G17" s="265"/>
      <c r="H17" s="265" t="s">
        <v>223</v>
      </c>
      <c r="I17" s="21"/>
    </row>
    <row r="18" spans="1:9" s="5" customFormat="1" ht="65.25" customHeight="1">
      <c r="A18" s="265"/>
      <c r="B18" s="301"/>
      <c r="C18" s="302"/>
      <c r="D18" s="265"/>
      <c r="E18" s="265"/>
      <c r="F18" s="4" t="s">
        <v>63</v>
      </c>
      <c r="G18" s="4" t="s">
        <v>101</v>
      </c>
      <c r="H18" s="265"/>
      <c r="I18" s="21"/>
    </row>
    <row r="19" spans="1:9" s="7" customFormat="1" ht="15.75" customHeight="1">
      <c r="A19" s="6">
        <v>1</v>
      </c>
      <c r="B19" s="295">
        <v>2</v>
      </c>
      <c r="C19" s="296"/>
      <c r="D19" s="6">
        <v>3</v>
      </c>
      <c r="E19" s="6">
        <v>4</v>
      </c>
      <c r="F19" s="6">
        <v>5</v>
      </c>
      <c r="G19" s="6">
        <v>6</v>
      </c>
      <c r="H19" s="6">
        <v>7</v>
      </c>
      <c r="I19" s="148"/>
    </row>
    <row r="20" spans="1:9" s="7" customFormat="1" ht="15.75" customHeight="1">
      <c r="A20" s="32" t="s">
        <v>36</v>
      </c>
      <c r="B20" s="289" t="s">
        <v>72</v>
      </c>
      <c r="C20" s="290"/>
      <c r="D20" s="91">
        <v>118291</v>
      </c>
      <c r="E20" s="91">
        <v>141022</v>
      </c>
      <c r="F20" s="91">
        <v>158895</v>
      </c>
      <c r="G20" s="89" t="s">
        <v>38</v>
      </c>
      <c r="H20" s="89" t="s">
        <v>38</v>
      </c>
      <c r="I20" s="149"/>
    </row>
    <row r="21" spans="1:9" s="7" customFormat="1" ht="15.75" customHeight="1">
      <c r="A21" s="4">
        <v>2120</v>
      </c>
      <c r="B21" s="289" t="s">
        <v>73</v>
      </c>
      <c r="C21" s="290"/>
      <c r="D21" s="91">
        <v>26088</v>
      </c>
      <c r="E21" s="91">
        <v>31025</v>
      </c>
      <c r="F21" s="91">
        <v>34957</v>
      </c>
      <c r="G21" s="89" t="s">
        <v>38</v>
      </c>
      <c r="H21" s="89" t="s">
        <v>38</v>
      </c>
      <c r="I21" s="149"/>
    </row>
    <row r="22" spans="1:9" s="7" customFormat="1" ht="15.75" customHeight="1">
      <c r="A22" s="4">
        <v>2210</v>
      </c>
      <c r="B22" s="289" t="s">
        <v>74</v>
      </c>
      <c r="C22" s="290"/>
      <c r="D22" s="169">
        <v>6481</v>
      </c>
      <c r="E22" s="172">
        <v>49000</v>
      </c>
      <c r="F22" s="172" t="s">
        <v>38</v>
      </c>
      <c r="G22" s="89" t="s">
        <v>38</v>
      </c>
      <c r="H22" s="89" t="s">
        <v>38</v>
      </c>
      <c r="I22" s="149"/>
    </row>
    <row r="23" spans="1:9" s="7" customFormat="1" ht="15.75" customHeight="1">
      <c r="A23" s="4">
        <v>2240</v>
      </c>
      <c r="B23" s="289" t="s">
        <v>75</v>
      </c>
      <c r="C23" s="290"/>
      <c r="D23" s="169">
        <v>9057</v>
      </c>
      <c r="E23" s="172">
        <v>149912</v>
      </c>
      <c r="F23" s="172">
        <v>1482</v>
      </c>
      <c r="G23" s="89" t="s">
        <v>38</v>
      </c>
      <c r="H23" s="89" t="s">
        <v>38</v>
      </c>
      <c r="I23" s="149"/>
    </row>
    <row r="24" spans="1:9" s="7" customFormat="1" ht="15.75" customHeight="1">
      <c r="A24" s="4">
        <v>2271</v>
      </c>
      <c r="B24" s="289" t="s">
        <v>241</v>
      </c>
      <c r="C24" s="290"/>
      <c r="D24" s="90">
        <v>39682</v>
      </c>
      <c r="E24" s="90">
        <v>42523</v>
      </c>
      <c r="F24" s="90">
        <v>43125</v>
      </c>
      <c r="G24" s="89" t="s">
        <v>38</v>
      </c>
      <c r="H24" s="89" t="s">
        <v>38</v>
      </c>
      <c r="I24" s="149"/>
    </row>
    <row r="25" spans="1:9" s="7" customFormat="1" ht="12.75" customHeight="1">
      <c r="A25" s="4">
        <v>2272</v>
      </c>
      <c r="B25" s="289" t="s">
        <v>242</v>
      </c>
      <c r="C25" s="290"/>
      <c r="D25" s="90">
        <v>5530</v>
      </c>
      <c r="E25" s="90">
        <v>4293</v>
      </c>
      <c r="F25" s="90">
        <v>4205</v>
      </c>
      <c r="G25" s="89" t="s">
        <v>38</v>
      </c>
      <c r="H25" s="89" t="s">
        <v>38</v>
      </c>
      <c r="I25" s="149"/>
    </row>
    <row r="26" spans="1:9" s="7" customFormat="1" ht="25.5" customHeight="1">
      <c r="A26" s="4">
        <v>2273</v>
      </c>
      <c r="B26" s="289" t="s">
        <v>243</v>
      </c>
      <c r="C26" s="290"/>
      <c r="D26" s="90">
        <v>8659</v>
      </c>
      <c r="E26" s="90">
        <v>18588</v>
      </c>
      <c r="F26" s="90">
        <v>7725</v>
      </c>
      <c r="G26" s="89" t="s">
        <v>38</v>
      </c>
      <c r="H26" s="89" t="s">
        <v>38</v>
      </c>
      <c r="I26" s="149"/>
    </row>
    <row r="27" spans="1:9" s="129" customFormat="1" ht="15.75" customHeight="1">
      <c r="A27" s="28">
        <v>3110</v>
      </c>
      <c r="B27" s="314" t="s">
        <v>81</v>
      </c>
      <c r="C27" s="315"/>
      <c r="D27" s="90">
        <v>37561.26</v>
      </c>
      <c r="E27" s="90">
        <v>20000</v>
      </c>
      <c r="F27" s="90">
        <v>135000</v>
      </c>
      <c r="G27" s="89" t="s">
        <v>38</v>
      </c>
      <c r="H27" s="89" t="s">
        <v>38</v>
      </c>
      <c r="I27" s="150"/>
    </row>
    <row r="28" spans="1:9" s="129" customFormat="1" ht="15.75" customHeight="1">
      <c r="A28" s="28">
        <v>3132</v>
      </c>
      <c r="B28" s="314" t="s">
        <v>244</v>
      </c>
      <c r="C28" s="315"/>
      <c r="D28" s="90"/>
      <c r="E28" s="90">
        <v>2900000</v>
      </c>
      <c r="F28" s="90"/>
      <c r="G28" s="89"/>
      <c r="H28" s="89"/>
      <c r="I28" s="150"/>
    </row>
    <row r="29" spans="1:9" s="176" customFormat="1" ht="15.75">
      <c r="A29" s="175"/>
      <c r="B29" s="311" t="s">
        <v>113</v>
      </c>
      <c r="C29" s="312"/>
      <c r="D29" s="218">
        <f>SUM(D20:D27)</f>
        <v>251349.26</v>
      </c>
      <c r="E29" s="218">
        <f>SUM(E20:E28)</f>
        <v>3356363</v>
      </c>
      <c r="F29" s="218">
        <f>SUM(F20:F27)</f>
        <v>385389</v>
      </c>
      <c r="G29" s="89" t="s">
        <v>38</v>
      </c>
      <c r="H29" s="89" t="s">
        <v>38</v>
      </c>
      <c r="I29" s="142"/>
    </row>
    <row r="30" spans="1:9" ht="18" customHeight="1">
      <c r="A30" s="313" t="s">
        <v>116</v>
      </c>
      <c r="B30" s="313"/>
      <c r="C30" s="313"/>
      <c r="D30" s="313"/>
      <c r="E30" s="313"/>
      <c r="F30" s="313"/>
      <c r="G30" s="313"/>
      <c r="H30" s="313"/>
      <c r="I30" s="313"/>
    </row>
    <row r="31" s="73" customFormat="1" ht="15.75"/>
    <row r="32" spans="1:9" s="73" customFormat="1" ht="40.5" customHeight="1">
      <c r="A32" s="4" t="s">
        <v>25</v>
      </c>
      <c r="B32" s="246" t="s">
        <v>62</v>
      </c>
      <c r="C32" s="248"/>
      <c r="D32" s="4" t="s">
        <v>44</v>
      </c>
      <c r="E32" s="4" t="s">
        <v>45</v>
      </c>
      <c r="F32" s="265" t="s">
        <v>224</v>
      </c>
      <c r="G32" s="265"/>
      <c r="H32" s="4" t="s">
        <v>225</v>
      </c>
      <c r="I32" s="45"/>
    </row>
    <row r="33" spans="1:9" ht="14.25" customHeight="1">
      <c r="A33" s="6">
        <v>1</v>
      </c>
      <c r="B33" s="295">
        <v>2</v>
      </c>
      <c r="C33" s="296"/>
      <c r="D33" s="6">
        <v>3</v>
      </c>
      <c r="E33" s="6">
        <v>4</v>
      </c>
      <c r="F33" s="306">
        <v>5</v>
      </c>
      <c r="G33" s="306"/>
      <c r="H33" s="6">
        <v>6</v>
      </c>
      <c r="I33" s="74"/>
    </row>
    <row r="34" spans="1:8" s="74" customFormat="1" ht="15.75">
      <c r="A34" s="75" t="s">
        <v>38</v>
      </c>
      <c r="B34" s="285" t="s">
        <v>64</v>
      </c>
      <c r="C34" s="286"/>
      <c r="D34" s="75" t="s">
        <v>38</v>
      </c>
      <c r="E34" s="75" t="s">
        <v>38</v>
      </c>
      <c r="F34" s="304" t="s">
        <v>38</v>
      </c>
      <c r="G34" s="304"/>
      <c r="H34" s="75" t="s">
        <v>38</v>
      </c>
    </row>
    <row r="35" spans="1:8" s="74" customFormat="1" ht="15.75">
      <c r="A35" s="75" t="s">
        <v>38</v>
      </c>
      <c r="B35" s="285" t="s">
        <v>58</v>
      </c>
      <c r="C35" s="286"/>
      <c r="D35" s="75" t="s">
        <v>38</v>
      </c>
      <c r="E35" s="75" t="s">
        <v>38</v>
      </c>
      <c r="F35" s="304" t="s">
        <v>38</v>
      </c>
      <c r="G35" s="304"/>
      <c r="H35" s="75" t="s">
        <v>38</v>
      </c>
    </row>
    <row r="36" spans="1:8" s="74" customFormat="1" ht="15.75">
      <c r="A36" s="75" t="s">
        <v>38</v>
      </c>
      <c r="B36" s="285" t="s">
        <v>65</v>
      </c>
      <c r="C36" s="286"/>
      <c r="D36" s="75" t="s">
        <v>38</v>
      </c>
      <c r="E36" s="75" t="s">
        <v>38</v>
      </c>
      <c r="F36" s="304" t="s">
        <v>38</v>
      </c>
      <c r="G36" s="304"/>
      <c r="H36" s="75" t="s">
        <v>38</v>
      </c>
    </row>
    <row r="37" spans="1:8" s="74" customFormat="1" ht="15.75">
      <c r="A37" s="75" t="s">
        <v>38</v>
      </c>
      <c r="B37" s="285" t="s">
        <v>67</v>
      </c>
      <c r="C37" s="286"/>
      <c r="D37" s="75" t="s">
        <v>38</v>
      </c>
      <c r="E37" s="75" t="s">
        <v>38</v>
      </c>
      <c r="F37" s="304" t="s">
        <v>38</v>
      </c>
      <c r="G37" s="304"/>
      <c r="H37" s="75" t="s">
        <v>38</v>
      </c>
    </row>
    <row r="38" spans="1:9" s="74" customFormat="1" ht="15.75">
      <c r="A38" s="75" t="s">
        <v>38</v>
      </c>
      <c r="B38" s="285" t="s">
        <v>46</v>
      </c>
      <c r="C38" s="286"/>
      <c r="D38" s="75" t="s">
        <v>38</v>
      </c>
      <c r="E38" s="75" t="s">
        <v>38</v>
      </c>
      <c r="F38" s="304" t="s">
        <v>38</v>
      </c>
      <c r="G38" s="304"/>
      <c r="H38" s="75" t="s">
        <v>38</v>
      </c>
      <c r="I38" s="45"/>
    </row>
    <row r="39" spans="1:8" ht="15.75">
      <c r="A39" s="75" t="s">
        <v>38</v>
      </c>
      <c r="B39" s="285" t="s">
        <v>67</v>
      </c>
      <c r="C39" s="286"/>
      <c r="D39" s="75" t="s">
        <v>38</v>
      </c>
      <c r="E39" s="75" t="s">
        <v>38</v>
      </c>
      <c r="F39" s="304" t="s">
        <v>38</v>
      </c>
      <c r="G39" s="304"/>
      <c r="H39" s="75" t="s">
        <v>38</v>
      </c>
    </row>
    <row r="40" spans="1:8" ht="15.75">
      <c r="A40" s="75" t="s">
        <v>38</v>
      </c>
      <c r="B40" s="285" t="s">
        <v>47</v>
      </c>
      <c r="C40" s="286"/>
      <c r="D40" s="75" t="s">
        <v>38</v>
      </c>
      <c r="E40" s="75" t="s">
        <v>38</v>
      </c>
      <c r="F40" s="304" t="s">
        <v>38</v>
      </c>
      <c r="G40" s="304"/>
      <c r="H40" s="75" t="s">
        <v>38</v>
      </c>
    </row>
    <row r="41" spans="1:8" ht="15.75">
      <c r="A41" s="75" t="s">
        <v>38</v>
      </c>
      <c r="B41" s="285" t="s">
        <v>67</v>
      </c>
      <c r="C41" s="286"/>
      <c r="D41" s="75" t="s">
        <v>38</v>
      </c>
      <c r="E41" s="75" t="s">
        <v>38</v>
      </c>
      <c r="F41" s="304" t="s">
        <v>38</v>
      </c>
      <c r="G41" s="304"/>
      <c r="H41" s="75" t="s">
        <v>38</v>
      </c>
    </row>
    <row r="42" spans="1:8" ht="15.75">
      <c r="A42" s="75" t="s">
        <v>38</v>
      </c>
      <c r="B42" s="285" t="s">
        <v>66</v>
      </c>
      <c r="C42" s="286"/>
      <c r="D42" s="75" t="s">
        <v>38</v>
      </c>
      <c r="E42" s="75" t="s">
        <v>38</v>
      </c>
      <c r="F42" s="304" t="s">
        <v>38</v>
      </c>
      <c r="G42" s="304"/>
      <c r="H42" s="75" t="s">
        <v>38</v>
      </c>
    </row>
    <row r="43" spans="1:8" ht="15.75">
      <c r="A43" s="75" t="s">
        <v>38</v>
      </c>
      <c r="B43" s="285" t="s">
        <v>67</v>
      </c>
      <c r="C43" s="286"/>
      <c r="D43" s="75" t="s">
        <v>38</v>
      </c>
      <c r="E43" s="75" t="s">
        <v>38</v>
      </c>
      <c r="F43" s="304" t="s">
        <v>38</v>
      </c>
      <c r="G43" s="304"/>
      <c r="H43" s="75" t="s">
        <v>38</v>
      </c>
    </row>
    <row r="45" spans="1:9" ht="28.5" customHeight="1">
      <c r="A45" s="291" t="s">
        <v>226</v>
      </c>
      <c r="B45" s="291"/>
      <c r="C45" s="291"/>
      <c r="D45" s="291"/>
      <c r="E45" s="291"/>
      <c r="F45" s="291"/>
      <c r="G45" s="291"/>
      <c r="H45" s="291"/>
      <c r="I45" s="73"/>
    </row>
    <row r="46" spans="1:9" s="73" customFormat="1" ht="30" customHeight="1">
      <c r="A46" s="292"/>
      <c r="B46" s="292"/>
      <c r="C46" s="292"/>
      <c r="D46" s="292"/>
      <c r="E46" s="292"/>
      <c r="F46" s="292"/>
      <c r="G46" s="292"/>
      <c r="H46" s="292"/>
      <c r="I46" s="45"/>
    </row>
    <row r="47" spans="1:9" ht="16.5" customHeight="1">
      <c r="A47" s="33" t="s">
        <v>135</v>
      </c>
      <c r="B47" s="293"/>
      <c r="C47" s="294"/>
      <c r="D47" s="63"/>
      <c r="E47" s="63"/>
      <c r="F47" s="308"/>
      <c r="G47" s="309"/>
      <c r="H47" s="63"/>
      <c r="I47" s="73"/>
    </row>
    <row r="48" spans="3:8" s="73" customFormat="1" ht="15.75" customHeight="1">
      <c r="C48" s="61"/>
      <c r="D48" s="61"/>
      <c r="E48" s="61"/>
      <c r="F48" s="61"/>
      <c r="G48" s="61"/>
      <c r="H48" s="61"/>
    </row>
    <row r="49" spans="1:9" s="73" customFormat="1" ht="15" customHeight="1">
      <c r="A49" s="19" t="s">
        <v>150</v>
      </c>
      <c r="B49" s="229" t="s">
        <v>227</v>
      </c>
      <c r="C49" s="229"/>
      <c r="D49" s="229"/>
      <c r="E49" s="229"/>
      <c r="F49" s="229"/>
      <c r="G49" s="229"/>
      <c r="H49" s="229"/>
      <c r="I49" s="45"/>
    </row>
    <row r="50" spans="8:9" s="73" customFormat="1" ht="13.5" customHeight="1">
      <c r="H50" s="200" t="s">
        <v>174</v>
      </c>
      <c r="I50" s="45"/>
    </row>
    <row r="51" spans="1:8" ht="15" customHeight="1">
      <c r="A51" s="265" t="s">
        <v>18</v>
      </c>
      <c r="B51" s="299" t="s">
        <v>40</v>
      </c>
      <c r="C51" s="300"/>
      <c r="D51" s="265" t="s">
        <v>123</v>
      </c>
      <c r="E51" s="265"/>
      <c r="F51" s="265" t="s">
        <v>141</v>
      </c>
      <c r="G51" s="265"/>
      <c r="H51" s="265" t="s">
        <v>228</v>
      </c>
    </row>
    <row r="52" spans="1:8" ht="38.25">
      <c r="A52" s="265"/>
      <c r="B52" s="301"/>
      <c r="C52" s="302"/>
      <c r="D52" s="14" t="s">
        <v>71</v>
      </c>
      <c r="E52" s="14" t="s">
        <v>34</v>
      </c>
      <c r="F52" s="14" t="s">
        <v>71</v>
      </c>
      <c r="G52" s="14" t="s">
        <v>34</v>
      </c>
      <c r="H52" s="265"/>
    </row>
    <row r="53" spans="1:8" ht="15.75">
      <c r="A53" s="6">
        <v>1</v>
      </c>
      <c r="B53" s="295">
        <v>2</v>
      </c>
      <c r="C53" s="296"/>
      <c r="D53" s="6">
        <v>3</v>
      </c>
      <c r="E53" s="6">
        <v>4</v>
      </c>
      <c r="F53" s="6">
        <v>5</v>
      </c>
      <c r="G53" s="6">
        <v>6</v>
      </c>
      <c r="H53" s="6">
        <v>7</v>
      </c>
    </row>
    <row r="54" spans="1:8" ht="15" customHeight="1">
      <c r="A54" s="151" t="s">
        <v>42</v>
      </c>
      <c r="B54" s="287" t="s">
        <v>69</v>
      </c>
      <c r="C54" s="288"/>
      <c r="D54" s="33" t="s">
        <v>38</v>
      </c>
      <c r="E54" s="33" t="s">
        <v>38</v>
      </c>
      <c r="F54" s="33" t="s">
        <v>38</v>
      </c>
      <c r="G54" s="33" t="s">
        <v>38</v>
      </c>
      <c r="H54" s="33" t="s">
        <v>38</v>
      </c>
    </row>
    <row r="55" spans="1:8" ht="15" customHeight="1">
      <c r="A55" s="151" t="s">
        <v>42</v>
      </c>
      <c r="B55" s="287" t="s">
        <v>59</v>
      </c>
      <c r="C55" s="288"/>
      <c r="D55" s="33" t="s">
        <v>38</v>
      </c>
      <c r="E55" s="33" t="s">
        <v>38</v>
      </c>
      <c r="F55" s="33" t="s">
        <v>38</v>
      </c>
      <c r="G55" s="33" t="s">
        <v>38</v>
      </c>
      <c r="H55" s="33" t="s">
        <v>38</v>
      </c>
    </row>
    <row r="56" spans="1:8" ht="15" customHeight="1">
      <c r="A56" s="151" t="s">
        <v>23</v>
      </c>
      <c r="B56" s="287" t="s">
        <v>68</v>
      </c>
      <c r="C56" s="288"/>
      <c r="D56" s="33" t="s">
        <v>38</v>
      </c>
      <c r="E56" s="33" t="s">
        <v>38</v>
      </c>
      <c r="F56" s="33" t="s">
        <v>38</v>
      </c>
      <c r="G56" s="33" t="s">
        <v>38</v>
      </c>
      <c r="H56" s="33" t="s">
        <v>38</v>
      </c>
    </row>
    <row r="57" spans="1:8" ht="15" customHeight="1">
      <c r="A57" s="151" t="s">
        <v>42</v>
      </c>
      <c r="B57" s="287" t="s">
        <v>70</v>
      </c>
      <c r="C57" s="288"/>
      <c r="D57" s="33" t="s">
        <v>38</v>
      </c>
      <c r="E57" s="33" t="s">
        <v>38</v>
      </c>
      <c r="F57" s="33" t="s">
        <v>38</v>
      </c>
      <c r="G57" s="33" t="s">
        <v>38</v>
      </c>
      <c r="H57" s="33" t="s">
        <v>38</v>
      </c>
    </row>
    <row r="58" spans="1:8" ht="15" customHeight="1">
      <c r="A58" s="151" t="s">
        <v>23</v>
      </c>
      <c r="B58" s="287" t="s">
        <v>68</v>
      </c>
      <c r="C58" s="288"/>
      <c r="D58" s="33" t="s">
        <v>38</v>
      </c>
      <c r="E58" s="33" t="s">
        <v>38</v>
      </c>
      <c r="F58" s="33" t="s">
        <v>38</v>
      </c>
      <c r="G58" s="33" t="s">
        <v>38</v>
      </c>
      <c r="H58" s="33" t="s">
        <v>38</v>
      </c>
    </row>
    <row r="59" spans="1:8" ht="15" customHeight="1" hidden="1">
      <c r="A59" s="4">
        <v>2120</v>
      </c>
      <c r="B59" s="4"/>
      <c r="C59" s="77"/>
      <c r="D59" s="49"/>
      <c r="E59" s="49"/>
      <c r="F59" s="49"/>
      <c r="G59" s="49"/>
      <c r="H59" s="6"/>
    </row>
    <row r="60" spans="1:8" ht="15" customHeight="1" hidden="1">
      <c r="A60" s="4">
        <v>2210</v>
      </c>
      <c r="B60" s="4"/>
      <c r="C60" s="78"/>
      <c r="D60" s="49"/>
      <c r="E60" s="49"/>
      <c r="F60" s="49"/>
      <c r="G60" s="49"/>
      <c r="H60" s="6"/>
    </row>
    <row r="61" spans="1:8" ht="15" customHeight="1" hidden="1">
      <c r="A61" s="4">
        <v>2220</v>
      </c>
      <c r="B61" s="4"/>
      <c r="C61" s="67"/>
      <c r="D61" s="24"/>
      <c r="E61" s="24"/>
      <c r="F61" s="24"/>
      <c r="G61" s="24"/>
      <c r="H61" s="6"/>
    </row>
    <row r="62" spans="1:8" ht="15" customHeight="1" hidden="1">
      <c r="A62" s="4">
        <v>2230</v>
      </c>
      <c r="B62" s="4"/>
      <c r="C62" s="67"/>
      <c r="D62" s="24"/>
      <c r="E62" s="24"/>
      <c r="F62" s="24"/>
      <c r="G62" s="24"/>
      <c r="H62" s="6"/>
    </row>
    <row r="63" spans="1:8" ht="15" customHeight="1" hidden="1">
      <c r="A63" s="4">
        <v>2240</v>
      </c>
      <c r="B63" s="4"/>
      <c r="C63" s="78"/>
      <c r="D63" s="24"/>
      <c r="E63" s="24"/>
      <c r="F63" s="24"/>
      <c r="G63" s="24"/>
      <c r="H63" s="6"/>
    </row>
    <row r="64" spans="1:8" ht="15" customHeight="1" hidden="1">
      <c r="A64" s="4">
        <v>2250</v>
      </c>
      <c r="B64" s="4"/>
      <c r="C64" s="68"/>
      <c r="D64" s="49"/>
      <c r="E64" s="49"/>
      <c r="F64" s="49"/>
      <c r="G64" s="49"/>
      <c r="H64" s="50"/>
    </row>
    <row r="65" spans="1:8" ht="15" customHeight="1" hidden="1">
      <c r="A65" s="4">
        <v>2260</v>
      </c>
      <c r="B65" s="4"/>
      <c r="C65" s="68"/>
      <c r="D65" s="46"/>
      <c r="E65" s="46"/>
      <c r="F65" s="46"/>
      <c r="G65" s="46"/>
      <c r="H65" s="50"/>
    </row>
    <row r="66" spans="1:8" ht="15" customHeight="1" hidden="1">
      <c r="A66" s="4">
        <v>2270</v>
      </c>
      <c r="B66" s="4"/>
      <c r="C66" s="68"/>
      <c r="D66" s="46"/>
      <c r="E66" s="46"/>
      <c r="F66" s="46"/>
      <c r="G66" s="46"/>
      <c r="H66" s="50"/>
    </row>
    <row r="67" spans="1:8" ht="15" customHeight="1" hidden="1">
      <c r="A67" s="4">
        <v>2281</v>
      </c>
      <c r="B67" s="4"/>
      <c r="C67" s="68"/>
      <c r="D67" s="46"/>
      <c r="E67" s="46"/>
      <c r="F67" s="46"/>
      <c r="G67" s="46"/>
      <c r="H67" s="50"/>
    </row>
    <row r="68" spans="1:8" ht="15" customHeight="1" hidden="1">
      <c r="A68" s="4">
        <v>2282</v>
      </c>
      <c r="B68" s="4"/>
      <c r="C68" s="68"/>
      <c r="D68" s="46"/>
      <c r="E68" s="46"/>
      <c r="F68" s="46"/>
      <c r="G68" s="46"/>
      <c r="H68" s="50"/>
    </row>
    <row r="69" spans="1:8" ht="15" customHeight="1" hidden="1">
      <c r="A69" s="4">
        <v>2400</v>
      </c>
      <c r="B69" s="4"/>
      <c r="C69" s="68"/>
      <c r="D69" s="46"/>
      <c r="E69" s="46"/>
      <c r="F69" s="46"/>
      <c r="G69" s="46"/>
      <c r="H69" s="50"/>
    </row>
    <row r="70" spans="1:8" ht="15" customHeight="1" hidden="1">
      <c r="A70" s="4">
        <v>2610</v>
      </c>
      <c r="B70" s="4"/>
      <c r="C70" s="68"/>
      <c r="D70" s="46"/>
      <c r="E70" s="46"/>
      <c r="F70" s="46"/>
      <c r="G70" s="46"/>
      <c r="H70" s="50"/>
    </row>
    <row r="71" spans="1:8" ht="15" customHeight="1" hidden="1">
      <c r="A71" s="4">
        <v>2620</v>
      </c>
      <c r="B71" s="4"/>
      <c r="C71" s="68"/>
      <c r="D71" s="46"/>
      <c r="E71" s="46"/>
      <c r="F71" s="46"/>
      <c r="G71" s="46"/>
      <c r="H71" s="50"/>
    </row>
    <row r="72" spans="1:8" ht="15" customHeight="1" hidden="1">
      <c r="A72" s="4">
        <v>2630</v>
      </c>
      <c r="B72" s="4"/>
      <c r="C72" s="68"/>
      <c r="D72" s="49"/>
      <c r="E72" s="49"/>
      <c r="F72" s="49"/>
      <c r="G72" s="49"/>
      <c r="H72" s="50"/>
    </row>
    <row r="73" spans="1:8" ht="15" customHeight="1" hidden="1">
      <c r="A73" s="4">
        <v>2700</v>
      </c>
      <c r="B73" s="4"/>
      <c r="C73" s="68"/>
      <c r="D73" s="46"/>
      <c r="E73" s="46"/>
      <c r="F73" s="46"/>
      <c r="G73" s="46"/>
      <c r="H73" s="50"/>
    </row>
    <row r="74" spans="1:8" ht="15" customHeight="1" hidden="1">
      <c r="A74" s="4">
        <v>2800</v>
      </c>
      <c r="B74" s="4"/>
      <c r="C74" s="69"/>
      <c r="D74" s="46"/>
      <c r="E74" s="46"/>
      <c r="F74" s="46"/>
      <c r="G74" s="46"/>
      <c r="H74" s="50"/>
    </row>
    <row r="75" spans="1:8" ht="15" customHeight="1" hidden="1">
      <c r="A75" s="4">
        <v>3110</v>
      </c>
      <c r="B75" s="4"/>
      <c r="C75" s="69"/>
      <c r="D75" s="46"/>
      <c r="E75" s="46"/>
      <c r="F75" s="46"/>
      <c r="G75" s="46"/>
      <c r="H75" s="50"/>
    </row>
    <row r="76" spans="1:8" ht="15" customHeight="1" hidden="1">
      <c r="A76" s="4">
        <v>3120</v>
      </c>
      <c r="B76" s="4"/>
      <c r="C76" s="69"/>
      <c r="D76" s="46"/>
      <c r="E76" s="46"/>
      <c r="F76" s="46"/>
      <c r="G76" s="46"/>
      <c r="H76" s="50"/>
    </row>
    <row r="77" spans="1:8" ht="15" customHeight="1" hidden="1">
      <c r="A77" s="4">
        <v>3130</v>
      </c>
      <c r="B77" s="4"/>
      <c r="C77" s="69"/>
      <c r="D77" s="46"/>
      <c r="E77" s="46"/>
      <c r="F77" s="46"/>
      <c r="G77" s="46"/>
      <c r="H77" s="50"/>
    </row>
    <row r="78" spans="1:8" ht="15" customHeight="1" hidden="1">
      <c r="A78" s="4">
        <v>3140</v>
      </c>
      <c r="B78" s="4"/>
      <c r="C78" s="69"/>
      <c r="D78" s="46"/>
      <c r="E78" s="46"/>
      <c r="F78" s="46"/>
      <c r="G78" s="46"/>
      <c r="H78" s="50"/>
    </row>
    <row r="79" spans="1:8" ht="15" customHeight="1" hidden="1">
      <c r="A79" s="4">
        <v>3150</v>
      </c>
      <c r="B79" s="4"/>
      <c r="C79" s="69"/>
      <c r="D79" s="49"/>
      <c r="E79" s="49"/>
      <c r="F79" s="49"/>
      <c r="G79" s="49"/>
      <c r="H79" s="50"/>
    </row>
    <row r="80" spans="1:8" ht="15" customHeight="1" hidden="1">
      <c r="A80" s="4">
        <v>3160</v>
      </c>
      <c r="B80" s="4"/>
      <c r="C80" s="69"/>
      <c r="D80" s="46"/>
      <c r="E80" s="46"/>
      <c r="F80" s="46"/>
      <c r="G80" s="46"/>
      <c r="H80" s="50"/>
    </row>
    <row r="81" spans="1:8" ht="15" customHeight="1" hidden="1">
      <c r="A81" s="4">
        <v>3210</v>
      </c>
      <c r="B81" s="4"/>
      <c r="C81" s="69"/>
      <c r="D81" s="46"/>
      <c r="E81" s="46"/>
      <c r="F81" s="46"/>
      <c r="G81" s="46"/>
      <c r="H81" s="50"/>
    </row>
    <row r="82" spans="1:8" ht="15" customHeight="1" hidden="1">
      <c r="A82" s="4">
        <v>3220</v>
      </c>
      <c r="B82" s="4"/>
      <c r="C82" s="69"/>
      <c r="D82" s="46"/>
      <c r="E82" s="46"/>
      <c r="F82" s="46"/>
      <c r="G82" s="46"/>
      <c r="H82" s="50"/>
    </row>
    <row r="83" spans="1:8" ht="15" customHeight="1" hidden="1">
      <c r="A83" s="4">
        <v>3230</v>
      </c>
      <c r="B83" s="4"/>
      <c r="C83" s="69"/>
      <c r="D83" s="49"/>
      <c r="E83" s="49"/>
      <c r="F83" s="49"/>
      <c r="G83" s="49"/>
      <c r="H83" s="50"/>
    </row>
    <row r="84" spans="1:8" ht="15" customHeight="1" hidden="1">
      <c r="A84" s="4">
        <v>3240</v>
      </c>
      <c r="B84" s="4"/>
      <c r="C84" s="69"/>
      <c r="D84" s="46"/>
      <c r="E84" s="46"/>
      <c r="F84" s="46"/>
      <c r="G84" s="46"/>
      <c r="H84" s="50"/>
    </row>
    <row r="85" spans="1:8" ht="15" customHeight="1" hidden="1">
      <c r="A85" s="4">
        <v>9000</v>
      </c>
      <c r="B85" s="4"/>
      <c r="C85" s="69"/>
      <c r="D85" s="46"/>
      <c r="E85" s="46"/>
      <c r="F85" s="46"/>
      <c r="G85" s="46"/>
      <c r="H85" s="50"/>
    </row>
    <row r="86" spans="1:8" ht="15" customHeight="1" hidden="1">
      <c r="A86" s="70"/>
      <c r="B86" s="70"/>
      <c r="C86" s="71" t="s">
        <v>37</v>
      </c>
      <c r="D86" s="47"/>
      <c r="E86" s="47"/>
      <c r="F86" s="47"/>
      <c r="G86" s="47"/>
      <c r="H86" s="50"/>
    </row>
    <row r="87" spans="3:9" ht="15" customHeight="1" hidden="1">
      <c r="C87" s="61"/>
      <c r="D87" s="61"/>
      <c r="E87" s="61"/>
      <c r="F87" s="61"/>
      <c r="G87" s="61"/>
      <c r="H87" s="61"/>
      <c r="I87" s="73"/>
    </row>
    <row r="88" spans="3:9" ht="15" customHeight="1">
      <c r="C88" s="61"/>
      <c r="D88" s="61"/>
      <c r="E88" s="61"/>
      <c r="F88" s="61"/>
      <c r="G88" s="61"/>
      <c r="H88" s="61"/>
      <c r="I88" s="73"/>
    </row>
    <row r="89" spans="1:8" s="73" customFormat="1" ht="21" customHeight="1">
      <c r="A89" s="291" t="s">
        <v>229</v>
      </c>
      <c r="B89" s="291"/>
      <c r="C89" s="291"/>
      <c r="D89" s="291"/>
      <c r="E89" s="291"/>
      <c r="F89" s="291"/>
      <c r="G89" s="291"/>
      <c r="H89" s="291"/>
    </row>
    <row r="90" spans="3:8" s="73" customFormat="1" ht="9" customHeight="1">
      <c r="C90" s="133"/>
      <c r="D90" s="133"/>
      <c r="E90" s="133"/>
      <c r="F90" s="133"/>
      <c r="G90" s="133"/>
      <c r="H90" s="133"/>
    </row>
    <row r="91" spans="1:9" s="73" customFormat="1" ht="77.25" customHeight="1">
      <c r="A91" s="4" t="s">
        <v>25</v>
      </c>
      <c r="B91" s="246" t="s">
        <v>62</v>
      </c>
      <c r="C91" s="248"/>
      <c r="D91" s="4" t="s">
        <v>44</v>
      </c>
      <c r="E91" s="4" t="s">
        <v>45</v>
      </c>
      <c r="F91" s="4" t="s">
        <v>230</v>
      </c>
      <c r="G91" s="4" t="s">
        <v>127</v>
      </c>
      <c r="H91" s="4" t="s">
        <v>231</v>
      </c>
      <c r="I91" s="4" t="s">
        <v>232</v>
      </c>
    </row>
    <row r="92" spans="1:9" s="5" customFormat="1" ht="14.25" customHeight="1">
      <c r="A92" s="4">
        <v>1</v>
      </c>
      <c r="B92" s="246">
        <v>2</v>
      </c>
      <c r="C92" s="248"/>
      <c r="D92" s="4">
        <v>3</v>
      </c>
      <c r="E92" s="4">
        <v>4</v>
      </c>
      <c r="F92" s="4">
        <v>5</v>
      </c>
      <c r="G92" s="4">
        <v>6</v>
      </c>
      <c r="H92" s="4">
        <v>7</v>
      </c>
      <c r="I92" s="4">
        <v>8</v>
      </c>
    </row>
    <row r="93" spans="1:9" s="5" customFormat="1" ht="15" customHeight="1">
      <c r="A93" s="4"/>
      <c r="B93" s="285" t="s">
        <v>64</v>
      </c>
      <c r="C93" s="286"/>
      <c r="D93" s="4" t="s">
        <v>38</v>
      </c>
      <c r="E93" s="4" t="s">
        <v>38</v>
      </c>
      <c r="F93" s="4" t="s">
        <v>38</v>
      </c>
      <c r="G93" s="4" t="s">
        <v>38</v>
      </c>
      <c r="H93" s="4" t="s">
        <v>38</v>
      </c>
      <c r="I93" s="4" t="s">
        <v>38</v>
      </c>
    </row>
    <row r="94" spans="1:9" s="5" customFormat="1" ht="15" customHeight="1">
      <c r="A94" s="4"/>
      <c r="B94" s="285" t="s">
        <v>58</v>
      </c>
      <c r="C94" s="286"/>
      <c r="D94" s="4" t="s">
        <v>38</v>
      </c>
      <c r="E94" s="4" t="s">
        <v>38</v>
      </c>
      <c r="F94" s="4" t="s">
        <v>38</v>
      </c>
      <c r="G94" s="4" t="s">
        <v>38</v>
      </c>
      <c r="H94" s="4" t="s">
        <v>38</v>
      </c>
      <c r="I94" s="4" t="s">
        <v>38</v>
      </c>
    </row>
    <row r="95" spans="1:9" s="5" customFormat="1" ht="15" customHeight="1">
      <c r="A95" s="4"/>
      <c r="B95" s="285" t="s">
        <v>65</v>
      </c>
      <c r="C95" s="286"/>
      <c r="D95" s="4" t="s">
        <v>38</v>
      </c>
      <c r="E95" s="4" t="s">
        <v>38</v>
      </c>
      <c r="F95" s="4" t="s">
        <v>38</v>
      </c>
      <c r="G95" s="4" t="s">
        <v>38</v>
      </c>
      <c r="H95" s="4" t="s">
        <v>38</v>
      </c>
      <c r="I95" s="4" t="s">
        <v>38</v>
      </c>
    </row>
    <row r="96" spans="1:9" s="5" customFormat="1" ht="15" customHeight="1">
      <c r="A96" s="4"/>
      <c r="B96" s="285" t="s">
        <v>67</v>
      </c>
      <c r="C96" s="286"/>
      <c r="D96" s="4" t="s">
        <v>38</v>
      </c>
      <c r="E96" s="4" t="s">
        <v>38</v>
      </c>
      <c r="F96" s="4" t="s">
        <v>38</v>
      </c>
      <c r="G96" s="4" t="s">
        <v>38</v>
      </c>
      <c r="H96" s="4" t="s">
        <v>38</v>
      </c>
      <c r="I96" s="4" t="s">
        <v>38</v>
      </c>
    </row>
    <row r="97" spans="1:9" s="5" customFormat="1" ht="15" customHeight="1">
      <c r="A97" s="4"/>
      <c r="B97" s="285" t="s">
        <v>46</v>
      </c>
      <c r="C97" s="286"/>
      <c r="D97" s="4" t="s">
        <v>38</v>
      </c>
      <c r="E97" s="4" t="s">
        <v>38</v>
      </c>
      <c r="F97" s="4" t="s">
        <v>38</v>
      </c>
      <c r="G97" s="4" t="s">
        <v>38</v>
      </c>
      <c r="H97" s="4" t="s">
        <v>38</v>
      </c>
      <c r="I97" s="4" t="s">
        <v>38</v>
      </c>
    </row>
    <row r="98" spans="1:9" s="5" customFormat="1" ht="15" customHeight="1">
      <c r="A98" s="4"/>
      <c r="B98" s="285" t="s">
        <v>67</v>
      </c>
      <c r="C98" s="286"/>
      <c r="D98" s="4" t="s">
        <v>38</v>
      </c>
      <c r="E98" s="4" t="s">
        <v>38</v>
      </c>
      <c r="F98" s="4" t="s">
        <v>38</v>
      </c>
      <c r="G98" s="4" t="s">
        <v>38</v>
      </c>
      <c r="H98" s="4" t="s">
        <v>38</v>
      </c>
      <c r="I98" s="4" t="s">
        <v>38</v>
      </c>
    </row>
    <row r="99" spans="1:9" s="5" customFormat="1" ht="15" customHeight="1">
      <c r="A99" s="4"/>
      <c r="B99" s="285" t="s">
        <v>47</v>
      </c>
      <c r="C99" s="286"/>
      <c r="D99" s="4" t="s">
        <v>38</v>
      </c>
      <c r="E99" s="4" t="s">
        <v>38</v>
      </c>
      <c r="F99" s="4" t="s">
        <v>38</v>
      </c>
      <c r="G99" s="4" t="s">
        <v>38</v>
      </c>
      <c r="H99" s="4" t="s">
        <v>38</v>
      </c>
      <c r="I99" s="4" t="s">
        <v>38</v>
      </c>
    </row>
    <row r="100" spans="1:9" s="5" customFormat="1" ht="15" customHeight="1">
      <c r="A100" s="4"/>
      <c r="B100" s="285" t="s">
        <v>67</v>
      </c>
      <c r="C100" s="286"/>
      <c r="D100" s="4" t="s">
        <v>38</v>
      </c>
      <c r="E100" s="4" t="s">
        <v>38</v>
      </c>
      <c r="F100" s="4" t="s">
        <v>38</v>
      </c>
      <c r="G100" s="4" t="s">
        <v>38</v>
      </c>
      <c r="H100" s="4" t="s">
        <v>38</v>
      </c>
      <c r="I100" s="4" t="s">
        <v>38</v>
      </c>
    </row>
    <row r="101" spans="1:9" s="5" customFormat="1" ht="15" customHeight="1">
      <c r="A101" s="4"/>
      <c r="B101" s="285" t="s">
        <v>66</v>
      </c>
      <c r="C101" s="286"/>
      <c r="D101" s="4" t="s">
        <v>38</v>
      </c>
      <c r="E101" s="4" t="s">
        <v>38</v>
      </c>
      <c r="F101" s="4" t="s">
        <v>38</v>
      </c>
      <c r="G101" s="4" t="s">
        <v>38</v>
      </c>
      <c r="H101" s="4" t="s">
        <v>38</v>
      </c>
      <c r="I101" s="4" t="s">
        <v>38</v>
      </c>
    </row>
    <row r="102" spans="1:9" s="5" customFormat="1" ht="15" customHeight="1">
      <c r="A102" s="4"/>
      <c r="B102" s="285" t="s">
        <v>67</v>
      </c>
      <c r="C102" s="286"/>
      <c r="D102" s="4" t="s">
        <v>38</v>
      </c>
      <c r="E102" s="4" t="s">
        <v>38</v>
      </c>
      <c r="F102" s="4" t="s">
        <v>38</v>
      </c>
      <c r="G102" s="4" t="s">
        <v>38</v>
      </c>
      <c r="H102" s="4" t="s">
        <v>38</v>
      </c>
      <c r="I102" s="4" t="s">
        <v>38</v>
      </c>
    </row>
    <row r="103" spans="1:9" s="5" customFormat="1" ht="15" customHeight="1">
      <c r="A103" s="44"/>
      <c r="B103" s="44"/>
      <c r="C103" s="79"/>
      <c r="D103" s="79"/>
      <c r="E103" s="79"/>
      <c r="F103" s="79"/>
      <c r="G103" s="79"/>
      <c r="H103" s="79"/>
      <c r="I103" s="44"/>
    </row>
    <row r="104" spans="1:9" s="44" customFormat="1" ht="34.5" customHeight="1">
      <c r="A104" s="229" t="s">
        <v>233</v>
      </c>
      <c r="B104" s="229"/>
      <c r="C104" s="229"/>
      <c r="D104" s="229"/>
      <c r="E104" s="229"/>
      <c r="F104" s="229"/>
      <c r="G104" s="229"/>
      <c r="H104" s="229"/>
      <c r="I104" s="229"/>
    </row>
    <row r="105" spans="1:9" s="9" customFormat="1" ht="30" customHeight="1">
      <c r="A105" s="310"/>
      <c r="B105" s="310"/>
      <c r="C105" s="310"/>
      <c r="D105" s="61"/>
      <c r="E105" s="61"/>
      <c r="F105" s="61"/>
      <c r="G105" s="61"/>
      <c r="H105" s="61"/>
      <c r="I105" s="12"/>
    </row>
    <row r="106" spans="1:9" s="73" customFormat="1" ht="15" customHeight="1">
      <c r="A106" s="76"/>
      <c r="B106" s="293" t="s">
        <v>135</v>
      </c>
      <c r="C106" s="294"/>
      <c r="D106" s="97" t="s">
        <v>38</v>
      </c>
      <c r="E106" s="97" t="s">
        <v>38</v>
      </c>
      <c r="F106" s="308" t="s">
        <v>38</v>
      </c>
      <c r="G106" s="309"/>
      <c r="H106" s="97" t="s">
        <v>38</v>
      </c>
      <c r="I106" s="97" t="s">
        <v>38</v>
      </c>
    </row>
    <row r="107" spans="1:9" s="73" customFormat="1" ht="15" customHeight="1">
      <c r="A107" s="177"/>
      <c r="B107" s="178"/>
      <c r="C107" s="178"/>
      <c r="D107" s="179"/>
      <c r="E107" s="179"/>
      <c r="F107" s="179"/>
      <c r="G107" s="179"/>
      <c r="H107" s="179"/>
      <c r="I107" s="179"/>
    </row>
    <row r="108" spans="1:9" s="73" customFormat="1" ht="15.75">
      <c r="A108" s="305"/>
      <c r="B108" s="305"/>
      <c r="C108" s="305"/>
      <c r="D108" s="305"/>
      <c r="E108" s="305"/>
      <c r="F108" s="305"/>
      <c r="G108" s="305"/>
      <c r="H108" s="305"/>
      <c r="I108" s="305"/>
    </row>
    <row r="109" spans="3:8" s="73" customFormat="1" ht="15" customHeight="1">
      <c r="C109" s="61"/>
      <c r="D109" s="61"/>
      <c r="E109" s="61"/>
      <c r="F109" s="61"/>
      <c r="G109" s="61"/>
      <c r="H109" s="61"/>
    </row>
    <row r="110" spans="3:9" s="73" customFormat="1" ht="29.25" customHeight="1">
      <c r="C110" s="229" t="s">
        <v>117</v>
      </c>
      <c r="D110" s="61"/>
      <c r="E110" s="80"/>
      <c r="F110" s="80"/>
      <c r="G110" s="61"/>
      <c r="H110" s="230" t="s">
        <v>235</v>
      </c>
      <c r="I110" s="230"/>
    </row>
    <row r="111" spans="3:9" s="73" customFormat="1" ht="15" customHeight="1">
      <c r="C111" s="229"/>
      <c r="D111" s="61"/>
      <c r="E111" s="307" t="s">
        <v>9</v>
      </c>
      <c r="F111" s="307"/>
      <c r="G111" s="61"/>
      <c r="H111" s="232" t="s">
        <v>234</v>
      </c>
      <c r="I111" s="232"/>
    </row>
    <row r="112" spans="3:9" s="73" customFormat="1" ht="15" customHeight="1">
      <c r="C112" s="26"/>
      <c r="D112" s="61"/>
      <c r="E112" s="62"/>
      <c r="F112" s="62"/>
      <c r="G112" s="61"/>
      <c r="H112" s="30"/>
      <c r="I112" s="30"/>
    </row>
    <row r="113" spans="3:9" s="73" customFormat="1" ht="32.25" customHeight="1">
      <c r="C113" s="25" t="s">
        <v>238</v>
      </c>
      <c r="D113" s="61"/>
      <c r="E113" s="81"/>
      <c r="F113" s="81"/>
      <c r="G113" s="61"/>
      <c r="H113" s="230" t="s">
        <v>239</v>
      </c>
      <c r="I113" s="230"/>
    </row>
    <row r="114" spans="3:9" s="73" customFormat="1" ht="30.75" customHeight="1">
      <c r="C114" s="61"/>
      <c r="D114" s="61"/>
      <c r="E114" s="307" t="s">
        <v>9</v>
      </c>
      <c r="F114" s="307"/>
      <c r="G114" s="61"/>
      <c r="H114" s="232" t="s">
        <v>234</v>
      </c>
      <c r="I114" s="232"/>
    </row>
    <row r="115" spans="3:8" s="73" customFormat="1" ht="15" customHeight="1">
      <c r="C115" s="61"/>
      <c r="D115" s="61"/>
      <c r="E115" s="62"/>
      <c r="F115" s="62"/>
      <c r="G115" s="61"/>
      <c r="H115" s="61"/>
    </row>
    <row r="116" spans="1:9" s="73" customFormat="1" ht="15" customHeight="1">
      <c r="A116" s="45"/>
      <c r="B116" s="45"/>
      <c r="C116" s="45"/>
      <c r="D116" s="45"/>
      <c r="E116" s="45"/>
      <c r="F116" s="45"/>
      <c r="G116" s="45"/>
      <c r="H116" s="45"/>
      <c r="I116" s="45"/>
    </row>
  </sheetData>
  <sheetProtection/>
  <mergeCells count="93">
    <mergeCell ref="H2:I3"/>
    <mergeCell ref="A5:I5"/>
    <mergeCell ref="B8:E8"/>
    <mergeCell ref="B10:E10"/>
    <mergeCell ref="F10:I10"/>
    <mergeCell ref="B11:E11"/>
    <mergeCell ref="F11:G11"/>
    <mergeCell ref="B12:E12"/>
    <mergeCell ref="B14:H14"/>
    <mergeCell ref="B15:I15"/>
    <mergeCell ref="A17:A18"/>
    <mergeCell ref="B17:C18"/>
    <mergeCell ref="D17:D18"/>
    <mergeCell ref="E17:E18"/>
    <mergeCell ref="F17:G17"/>
    <mergeCell ref="H17:H18"/>
    <mergeCell ref="B24:C24"/>
    <mergeCell ref="B25:C25"/>
    <mergeCell ref="B26:C26"/>
    <mergeCell ref="B27:C27"/>
    <mergeCell ref="B19:C19"/>
    <mergeCell ref="B20:C20"/>
    <mergeCell ref="B21:C21"/>
    <mergeCell ref="B22:C22"/>
    <mergeCell ref="B23:C23"/>
    <mergeCell ref="B29:C29"/>
    <mergeCell ref="A30:I30"/>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 ref="B41:C41"/>
    <mergeCell ref="F41:G41"/>
    <mergeCell ref="B42:C42"/>
    <mergeCell ref="F42:G42"/>
    <mergeCell ref="B43:C43"/>
    <mergeCell ref="F43:G43"/>
    <mergeCell ref="A45:H45"/>
    <mergeCell ref="A46:H46"/>
    <mergeCell ref="B47:C47"/>
    <mergeCell ref="F47:G47"/>
    <mergeCell ref="B49:H49"/>
    <mergeCell ref="A51:A52"/>
    <mergeCell ref="B51:C52"/>
    <mergeCell ref="D51:E51"/>
    <mergeCell ref="F51:G51"/>
    <mergeCell ref="H51:H52"/>
    <mergeCell ref="B53:C53"/>
    <mergeCell ref="B54:C54"/>
    <mergeCell ref="B55:C55"/>
    <mergeCell ref="B56:C56"/>
    <mergeCell ref="B57:C57"/>
    <mergeCell ref="B58:C58"/>
    <mergeCell ref="B100:C100"/>
    <mergeCell ref="B101:C101"/>
    <mergeCell ref="A89:H89"/>
    <mergeCell ref="B91:C91"/>
    <mergeCell ref="B92:C92"/>
    <mergeCell ref="B93:C93"/>
    <mergeCell ref="B94:C94"/>
    <mergeCell ref="B95:C95"/>
    <mergeCell ref="E114:F114"/>
    <mergeCell ref="H114:I114"/>
    <mergeCell ref="B102:C102"/>
    <mergeCell ref="A104:I104"/>
    <mergeCell ref="A105:C105"/>
    <mergeCell ref="B106:C106"/>
    <mergeCell ref="F106:G106"/>
    <mergeCell ref="A108:I108"/>
    <mergeCell ref="B28:C28"/>
    <mergeCell ref="C110:C111"/>
    <mergeCell ref="H110:I110"/>
    <mergeCell ref="E111:F111"/>
    <mergeCell ref="H111:I111"/>
    <mergeCell ref="H113:I113"/>
    <mergeCell ref="B96:C96"/>
    <mergeCell ref="B97:C97"/>
    <mergeCell ref="B98:C98"/>
    <mergeCell ref="B99:C99"/>
  </mergeCells>
  <printOptions horizontalCentered="1"/>
  <pageMargins left="0.1968503937007874" right="0.1968503937007874" top="0.3937007874015748" bottom="0.1968503937007874" header="0" footer="0"/>
  <pageSetup fitToHeight="2" horizontalDpi="600" verticalDpi="600" orientation="landscape" paperSize="9" scale="66" r:id="rId1"/>
  <rowBreaks count="1" manualBreakCount="1">
    <brk id="43" max="8" man="1"/>
  </rowBreaks>
</worksheet>
</file>

<file path=xl/worksheets/sheet2.xml><?xml version="1.0" encoding="utf-8"?>
<worksheet xmlns="http://schemas.openxmlformats.org/spreadsheetml/2006/main" xmlns:r="http://schemas.openxmlformats.org/officeDocument/2006/relationships">
  <sheetPr>
    <tabColor rgb="FF7030A0"/>
  </sheetPr>
  <dimension ref="A1:O214"/>
  <sheetViews>
    <sheetView view="pageBreakPreview" zoomScale="80" zoomScaleSheetLayoutView="80" zoomScalePageLayoutView="0" workbookViewId="0" topLeftCell="A132">
      <selection activeCell="M18" sqref="M18"/>
    </sheetView>
  </sheetViews>
  <sheetFormatPr defaultColWidth="9.00390625" defaultRowHeight="15.75"/>
  <cols>
    <col min="1" max="1" width="11.625" style="0" customWidth="1"/>
    <col min="2" max="2" width="40.00390625" style="0" customWidth="1"/>
    <col min="3" max="3" width="12.50390625" style="0" customWidth="1"/>
    <col min="4" max="4" width="10.00390625" style="0" customWidth="1"/>
    <col min="5" max="5" width="10.50390625" style="0" customWidth="1"/>
    <col min="6" max="6" width="12.50390625" style="0" customWidth="1"/>
    <col min="7" max="8" width="10.00390625" style="0" customWidth="1"/>
    <col min="9" max="9" width="10.50390625" style="0" customWidth="1"/>
    <col min="10" max="11" width="11.375" style="0" customWidth="1"/>
    <col min="12" max="12" width="10.00390625" style="0" customWidth="1"/>
    <col min="13" max="13" width="10.625" style="0" customWidth="1"/>
    <col min="14" max="14" width="10.00390625" style="0" customWidth="1"/>
    <col min="15" max="15" width="11.125" style="0" customWidth="1"/>
  </cols>
  <sheetData>
    <row r="1" ht="15.75">
      <c r="K1" t="s">
        <v>124</v>
      </c>
    </row>
    <row r="2" spans="11:15" ht="15.75">
      <c r="K2" s="244" t="s">
        <v>143</v>
      </c>
      <c r="L2" s="245"/>
      <c r="M2" s="245"/>
      <c r="N2" s="245"/>
      <c r="O2" s="245"/>
    </row>
    <row r="3" spans="11:15" ht="39" customHeight="1">
      <c r="K3" s="245"/>
      <c r="L3" s="245"/>
      <c r="M3" s="245"/>
      <c r="N3" s="245"/>
      <c r="O3" s="245"/>
    </row>
    <row r="5" spans="1:14" ht="18.75">
      <c r="A5" s="238" t="s">
        <v>144</v>
      </c>
      <c r="B5" s="238"/>
      <c r="C5" s="238"/>
      <c r="D5" s="238"/>
      <c r="E5" s="238"/>
      <c r="F5" s="238"/>
      <c r="G5" s="238"/>
      <c r="H5" s="238"/>
      <c r="I5" s="238"/>
      <c r="J5" s="238"/>
      <c r="K5" s="238"/>
      <c r="L5" s="238"/>
      <c r="M5" s="238"/>
      <c r="N5" s="238"/>
    </row>
    <row r="6" ht="9" customHeight="1"/>
    <row r="7" spans="1:14" ht="15.75">
      <c r="A7" s="17" t="s">
        <v>19</v>
      </c>
      <c r="B7" s="230" t="s">
        <v>35</v>
      </c>
      <c r="C7" s="230"/>
      <c r="D7" s="230"/>
      <c r="E7" s="230"/>
      <c r="F7" s="230"/>
      <c r="G7" s="35"/>
      <c r="H7" s="27" t="s">
        <v>122</v>
      </c>
      <c r="I7" s="29"/>
      <c r="J7" s="34"/>
      <c r="K7" s="34"/>
      <c r="L7" s="15"/>
      <c r="M7" s="15"/>
      <c r="N7" s="15"/>
    </row>
    <row r="8" spans="1:15" ht="15.75">
      <c r="A8" s="10" t="s">
        <v>2</v>
      </c>
      <c r="B8" s="251" t="s">
        <v>41</v>
      </c>
      <c r="C8" s="251"/>
      <c r="D8" s="251"/>
      <c r="E8" s="251"/>
      <c r="F8" s="251"/>
      <c r="G8" s="36"/>
      <c r="H8" s="250" t="s">
        <v>130</v>
      </c>
      <c r="I8" s="250"/>
      <c r="J8" s="250"/>
      <c r="K8" s="250"/>
      <c r="L8" s="250"/>
      <c r="M8" s="250"/>
      <c r="N8" s="250"/>
      <c r="O8" s="250"/>
    </row>
    <row r="9" spans="1:11" ht="9" customHeight="1">
      <c r="A9" s="2"/>
      <c r="J9" s="20"/>
      <c r="K9" s="20"/>
    </row>
    <row r="10" spans="1:14" ht="15.75">
      <c r="A10" s="17" t="s">
        <v>21</v>
      </c>
      <c r="B10" s="230" t="s">
        <v>35</v>
      </c>
      <c r="C10" s="230"/>
      <c r="D10" s="230"/>
      <c r="E10" s="230"/>
      <c r="F10" s="230"/>
      <c r="G10" s="35"/>
      <c r="H10" s="27" t="s">
        <v>240</v>
      </c>
      <c r="I10" s="29"/>
      <c r="J10" s="34"/>
      <c r="K10" s="34"/>
      <c r="L10" s="15"/>
      <c r="M10" s="15"/>
      <c r="N10" s="15"/>
    </row>
    <row r="11" spans="1:15" ht="15.75">
      <c r="A11" s="10" t="s">
        <v>2</v>
      </c>
      <c r="B11" s="240" t="s">
        <v>304</v>
      </c>
      <c r="C11" s="240"/>
      <c r="D11" s="240"/>
      <c r="E11" s="240"/>
      <c r="F11" s="240"/>
      <c r="G11" s="37"/>
      <c r="H11" s="250" t="s">
        <v>130</v>
      </c>
      <c r="I11" s="250"/>
      <c r="J11" s="250"/>
      <c r="K11" s="250"/>
      <c r="L11" s="250"/>
      <c r="M11" s="250"/>
      <c r="N11" s="250"/>
      <c r="O11" s="250"/>
    </row>
    <row r="12" ht="10.5" customHeight="1">
      <c r="A12" s="2"/>
    </row>
    <row r="13" spans="1:14" ht="35.25" customHeight="1">
      <c r="A13" s="40" t="s">
        <v>22</v>
      </c>
      <c r="B13" s="257" t="s">
        <v>253</v>
      </c>
      <c r="C13" s="257"/>
      <c r="D13" s="257"/>
      <c r="E13" s="257"/>
      <c r="F13" s="257"/>
      <c r="G13" s="35"/>
      <c r="H13" s="41" t="s">
        <v>254</v>
      </c>
      <c r="I13" s="42"/>
      <c r="J13" s="43"/>
      <c r="K13" s="34"/>
      <c r="L13" s="15"/>
      <c r="M13" s="15"/>
      <c r="N13" s="15"/>
    </row>
    <row r="14" spans="1:14" ht="30" customHeight="1">
      <c r="A14" s="10" t="s">
        <v>2</v>
      </c>
      <c r="B14" s="255" t="s">
        <v>146</v>
      </c>
      <c r="C14" s="256"/>
      <c r="D14" s="256"/>
      <c r="E14" s="256"/>
      <c r="F14" s="256"/>
      <c r="G14" s="37"/>
      <c r="H14" s="195" t="s">
        <v>147</v>
      </c>
      <c r="I14" s="194"/>
      <c r="J14" s="36"/>
      <c r="K14" s="36"/>
      <c r="L14" s="1"/>
      <c r="M14" s="1"/>
      <c r="N14" s="1"/>
    </row>
    <row r="15" ht="9.75" customHeight="1">
      <c r="A15" s="2"/>
    </row>
    <row r="16" spans="1:2" ht="15.75">
      <c r="A16" s="17" t="s">
        <v>24</v>
      </c>
      <c r="B16" s="2" t="s">
        <v>148</v>
      </c>
    </row>
    <row r="17" ht="9" customHeight="1">
      <c r="A17" s="2"/>
    </row>
    <row r="18" spans="1:2" ht="15.75">
      <c r="A18" s="17" t="s">
        <v>149</v>
      </c>
      <c r="B18" s="2" t="s">
        <v>151</v>
      </c>
    </row>
    <row r="19" spans="1:15" ht="52.5" customHeight="1">
      <c r="A19" s="2"/>
      <c r="B19" s="249" t="s">
        <v>255</v>
      </c>
      <c r="C19" s="249"/>
      <c r="D19" s="249"/>
      <c r="E19" s="249"/>
      <c r="F19" s="249"/>
      <c r="G19" s="249"/>
      <c r="H19" s="249"/>
      <c r="I19" s="249"/>
      <c r="J19" s="249"/>
      <c r="K19" s="249"/>
      <c r="L19" s="249"/>
      <c r="M19" s="249"/>
      <c r="N19" s="249"/>
      <c r="O19" s="249"/>
    </row>
    <row r="20" spans="1:15" ht="15.75">
      <c r="A20" s="17" t="s">
        <v>150</v>
      </c>
      <c r="B20" s="243" t="s">
        <v>152</v>
      </c>
      <c r="C20" s="243"/>
      <c r="D20" s="243"/>
      <c r="E20" s="243"/>
      <c r="F20" s="243"/>
      <c r="G20" s="192"/>
      <c r="H20" s="192"/>
      <c r="I20" s="192"/>
      <c r="J20" s="192"/>
      <c r="K20" s="192"/>
      <c r="L20" s="192"/>
      <c r="M20" s="192"/>
      <c r="N20" s="192"/>
      <c r="O20" s="192"/>
    </row>
    <row r="21" spans="1:2" ht="21" customHeight="1">
      <c r="A21" s="2"/>
      <c r="B21" s="26" t="s">
        <v>305</v>
      </c>
    </row>
    <row r="22" spans="1:2" ht="15.75">
      <c r="A22" s="17" t="s">
        <v>153</v>
      </c>
      <c r="B22" s="2" t="s">
        <v>155</v>
      </c>
    </row>
    <row r="23" spans="1:15" ht="100.5" customHeight="1">
      <c r="A23" s="2"/>
      <c r="B23" s="258" t="s">
        <v>306</v>
      </c>
      <c r="C23" s="258"/>
      <c r="D23" s="258"/>
      <c r="E23" s="258"/>
      <c r="F23" s="258"/>
      <c r="G23" s="258"/>
      <c r="H23" s="258"/>
      <c r="I23" s="258"/>
      <c r="J23" s="258"/>
      <c r="K23" s="258"/>
      <c r="L23" s="258"/>
      <c r="M23" s="258"/>
      <c r="N23" s="258"/>
      <c r="O23" s="258"/>
    </row>
    <row r="24" ht="9" customHeight="1">
      <c r="A24" s="2"/>
    </row>
    <row r="25" spans="1:2" ht="15" customHeight="1">
      <c r="A25" s="17" t="s">
        <v>26</v>
      </c>
      <c r="B25" s="2" t="s">
        <v>154</v>
      </c>
    </row>
    <row r="26" ht="8.25" customHeight="1">
      <c r="A26" s="2"/>
    </row>
    <row r="27" spans="1:2" ht="15.75">
      <c r="A27" s="17" t="s">
        <v>149</v>
      </c>
      <c r="B27" s="2" t="s">
        <v>156</v>
      </c>
    </row>
    <row r="28" ht="15" customHeight="1">
      <c r="N28" s="12" t="s">
        <v>57</v>
      </c>
    </row>
    <row r="29" spans="1:14" ht="15.75">
      <c r="A29" s="241" t="s">
        <v>18</v>
      </c>
      <c r="B29" s="241" t="s">
        <v>62</v>
      </c>
      <c r="C29" s="246" t="s">
        <v>137</v>
      </c>
      <c r="D29" s="247"/>
      <c r="E29" s="247"/>
      <c r="F29" s="248"/>
      <c r="G29" s="246" t="s">
        <v>139</v>
      </c>
      <c r="H29" s="247"/>
      <c r="I29" s="247"/>
      <c r="J29" s="248"/>
      <c r="K29" s="246" t="s">
        <v>140</v>
      </c>
      <c r="L29" s="247"/>
      <c r="M29" s="247"/>
      <c r="N29" s="248"/>
    </row>
    <row r="30" spans="1:14" ht="62.25" customHeight="1">
      <c r="A30" s="242"/>
      <c r="B30" s="242"/>
      <c r="C30" s="4" t="s">
        <v>4</v>
      </c>
      <c r="D30" s="4" t="s">
        <v>5</v>
      </c>
      <c r="E30" s="134" t="s">
        <v>157</v>
      </c>
      <c r="F30" s="4" t="s">
        <v>6</v>
      </c>
      <c r="G30" s="4" t="s">
        <v>4</v>
      </c>
      <c r="H30" s="4" t="s">
        <v>5</v>
      </c>
      <c r="I30" s="134" t="s">
        <v>157</v>
      </c>
      <c r="J30" s="4" t="s">
        <v>55</v>
      </c>
      <c r="K30" s="4" t="s">
        <v>4</v>
      </c>
      <c r="L30" s="4" t="s">
        <v>5</v>
      </c>
      <c r="M30" s="134" t="s">
        <v>157</v>
      </c>
      <c r="N30" s="4" t="s">
        <v>56</v>
      </c>
    </row>
    <row r="31" spans="1:14" ht="16.5" customHeight="1">
      <c r="A31" s="4">
        <v>1</v>
      </c>
      <c r="B31" s="4">
        <v>2</v>
      </c>
      <c r="C31" s="4">
        <v>3</v>
      </c>
      <c r="D31" s="4">
        <v>4</v>
      </c>
      <c r="E31" s="4">
        <v>5</v>
      </c>
      <c r="F31" s="4">
        <v>6</v>
      </c>
      <c r="G31" s="4">
        <v>7</v>
      </c>
      <c r="H31" s="4">
        <v>8</v>
      </c>
      <c r="I31" s="4">
        <v>9</v>
      </c>
      <c r="J31" s="4">
        <v>10</v>
      </c>
      <c r="K31" s="4">
        <v>11</v>
      </c>
      <c r="L31" s="4">
        <v>12</v>
      </c>
      <c r="M31" s="4">
        <v>13</v>
      </c>
      <c r="N31" s="4">
        <v>14</v>
      </c>
    </row>
    <row r="32" spans="1:14" ht="15.75" customHeight="1">
      <c r="A32" s="32"/>
      <c r="B32" s="8" t="s">
        <v>102</v>
      </c>
      <c r="C32" s="169">
        <f>'2019-1 (1,2,3)'!E17</f>
        <v>2625744</v>
      </c>
      <c r="D32" s="169" t="s">
        <v>8</v>
      </c>
      <c r="E32" s="169" t="s">
        <v>8</v>
      </c>
      <c r="F32" s="169">
        <f>C32</f>
        <v>2625744</v>
      </c>
      <c r="G32" s="169">
        <f>'2019-1 (1,2,3)'!F17</f>
        <v>3846504</v>
      </c>
      <c r="H32" s="169" t="s">
        <v>8</v>
      </c>
      <c r="I32" s="169" t="s">
        <v>8</v>
      </c>
      <c r="J32" s="169">
        <f>G32</f>
        <v>3846504</v>
      </c>
      <c r="K32" s="169">
        <f>'2019-1 (1,2,3)'!G17</f>
        <v>3511500</v>
      </c>
      <c r="L32" s="169" t="s">
        <v>8</v>
      </c>
      <c r="M32" s="169" t="s">
        <v>38</v>
      </c>
      <c r="N32" s="169">
        <f>K32</f>
        <v>3511500</v>
      </c>
    </row>
    <row r="33" spans="1:14" ht="30" customHeight="1">
      <c r="A33" s="4"/>
      <c r="B33" s="8" t="s">
        <v>300</v>
      </c>
      <c r="C33" s="82" t="s">
        <v>103</v>
      </c>
      <c r="D33" s="82" t="s">
        <v>38</v>
      </c>
      <c r="E33" s="82" t="s">
        <v>38</v>
      </c>
      <c r="F33" s="82" t="s">
        <v>38</v>
      </c>
      <c r="G33" s="82" t="s">
        <v>103</v>
      </c>
      <c r="H33" s="82" t="s">
        <v>38</v>
      </c>
      <c r="I33" s="82" t="s">
        <v>38</v>
      </c>
      <c r="J33" s="82" t="s">
        <v>38</v>
      </c>
      <c r="K33" s="82" t="s">
        <v>103</v>
      </c>
      <c r="L33" s="82" t="s">
        <v>38</v>
      </c>
      <c r="M33" s="82" t="s">
        <v>38</v>
      </c>
      <c r="N33" s="82" t="s">
        <v>38</v>
      </c>
    </row>
    <row r="34" spans="1:14" ht="30" customHeight="1">
      <c r="A34" s="4">
        <v>25010100</v>
      </c>
      <c r="B34" s="8" t="s">
        <v>302</v>
      </c>
      <c r="C34" s="82"/>
      <c r="D34" s="169">
        <v>208791</v>
      </c>
      <c r="E34" s="82"/>
      <c r="F34" s="169">
        <f>D34</f>
        <v>208791</v>
      </c>
      <c r="G34" s="82"/>
      <c r="H34" s="169">
        <v>286363</v>
      </c>
      <c r="I34" s="82"/>
      <c r="J34" s="169">
        <f>H34</f>
        <v>286363</v>
      </c>
      <c r="K34" s="82"/>
      <c r="L34" s="169">
        <v>250389</v>
      </c>
      <c r="M34" s="82"/>
      <c r="N34" s="169">
        <f>L34</f>
        <v>250389</v>
      </c>
    </row>
    <row r="35" spans="1:14" ht="43.5" customHeight="1">
      <c r="A35" s="4">
        <v>25010400</v>
      </c>
      <c r="B35" s="8" t="s">
        <v>301</v>
      </c>
      <c r="C35" s="82"/>
      <c r="D35" s="82"/>
      <c r="E35" s="82"/>
      <c r="F35" s="169"/>
      <c r="G35" s="82"/>
      <c r="H35" s="169">
        <v>150000</v>
      </c>
      <c r="I35" s="82"/>
      <c r="J35" s="169">
        <f>H35</f>
        <v>150000</v>
      </c>
      <c r="K35" s="82"/>
      <c r="L35" s="82"/>
      <c r="M35" s="82"/>
      <c r="N35" s="82"/>
    </row>
    <row r="36" spans="1:14" ht="19.5" customHeight="1">
      <c r="A36" s="4">
        <v>25020100</v>
      </c>
      <c r="B36" s="8" t="s">
        <v>303</v>
      </c>
      <c r="C36" s="82"/>
      <c r="D36" s="169">
        <v>4997</v>
      </c>
      <c r="E36" s="82"/>
      <c r="F36" s="169">
        <f>D36</f>
        <v>4997</v>
      </c>
      <c r="G36" s="82"/>
      <c r="H36" s="169"/>
      <c r="I36" s="82"/>
      <c r="J36" s="169"/>
      <c r="K36" s="82"/>
      <c r="L36" s="169"/>
      <c r="M36" s="82"/>
      <c r="N36" s="169"/>
    </row>
    <row r="37" spans="1:14" ht="29.25" customHeight="1">
      <c r="A37" s="4"/>
      <c r="B37" s="8" t="s">
        <v>298</v>
      </c>
      <c r="C37" s="82" t="s">
        <v>103</v>
      </c>
      <c r="D37" s="82" t="s">
        <v>38</v>
      </c>
      <c r="E37" s="82" t="s">
        <v>38</v>
      </c>
      <c r="F37" s="82" t="s">
        <v>38</v>
      </c>
      <c r="G37" s="82" t="s">
        <v>103</v>
      </c>
      <c r="H37" s="82" t="s">
        <v>38</v>
      </c>
      <c r="I37" s="82" t="s">
        <v>38</v>
      </c>
      <c r="J37" s="82" t="s">
        <v>38</v>
      </c>
      <c r="K37" s="82" t="s">
        <v>103</v>
      </c>
      <c r="L37" s="82" t="s">
        <v>38</v>
      </c>
      <c r="M37" s="82" t="s">
        <v>38</v>
      </c>
      <c r="N37" s="82" t="s">
        <v>38</v>
      </c>
    </row>
    <row r="38" spans="1:14" ht="30" customHeight="1">
      <c r="A38" s="4">
        <v>602400</v>
      </c>
      <c r="B38" s="8" t="s">
        <v>104</v>
      </c>
      <c r="C38" s="82" t="s">
        <v>103</v>
      </c>
      <c r="D38" s="169">
        <v>37561</v>
      </c>
      <c r="E38" s="169">
        <v>37561</v>
      </c>
      <c r="F38" s="169">
        <f>E38</f>
        <v>37561</v>
      </c>
      <c r="G38" s="82" t="s">
        <v>103</v>
      </c>
      <c r="H38" s="169">
        <v>2920000</v>
      </c>
      <c r="I38" s="169">
        <v>2920000</v>
      </c>
      <c r="J38" s="169">
        <f>H38</f>
        <v>2920000</v>
      </c>
      <c r="K38" s="82" t="s">
        <v>103</v>
      </c>
      <c r="L38" s="169">
        <v>135000</v>
      </c>
      <c r="M38" s="169">
        <v>135000</v>
      </c>
      <c r="N38" s="169">
        <f>M38</f>
        <v>135000</v>
      </c>
    </row>
    <row r="39" spans="1:14" ht="15.75" customHeight="1" hidden="1">
      <c r="A39" s="4">
        <v>602100</v>
      </c>
      <c r="B39" s="8" t="s">
        <v>105</v>
      </c>
      <c r="C39" s="82" t="s">
        <v>103</v>
      </c>
      <c r="D39" s="82" t="s">
        <v>38</v>
      </c>
      <c r="E39" s="82" t="s">
        <v>38</v>
      </c>
      <c r="F39" s="82" t="s">
        <v>38</v>
      </c>
      <c r="G39" s="82" t="s">
        <v>103</v>
      </c>
      <c r="H39" s="82" t="s">
        <v>103</v>
      </c>
      <c r="I39" s="82" t="s">
        <v>103</v>
      </c>
      <c r="J39" s="82" t="s">
        <v>103</v>
      </c>
      <c r="K39" s="82" t="s">
        <v>103</v>
      </c>
      <c r="L39" s="82" t="s">
        <v>103</v>
      </c>
      <c r="M39" s="82" t="s">
        <v>103</v>
      </c>
      <c r="N39" s="82" t="s">
        <v>103</v>
      </c>
    </row>
    <row r="40" spans="1:14" ht="15.75" customHeight="1" hidden="1">
      <c r="A40" s="4">
        <v>602200</v>
      </c>
      <c r="B40" s="8" t="s">
        <v>106</v>
      </c>
      <c r="C40" s="82" t="s">
        <v>103</v>
      </c>
      <c r="D40" s="82" t="s">
        <v>38</v>
      </c>
      <c r="E40" s="82" t="s">
        <v>38</v>
      </c>
      <c r="F40" s="82" t="s">
        <v>38</v>
      </c>
      <c r="G40" s="82" t="s">
        <v>103</v>
      </c>
      <c r="H40" s="82" t="s">
        <v>103</v>
      </c>
      <c r="I40" s="82" t="s">
        <v>103</v>
      </c>
      <c r="J40" s="82" t="s">
        <v>103</v>
      </c>
      <c r="K40" s="82" t="s">
        <v>103</v>
      </c>
      <c r="L40" s="82" t="s">
        <v>103</v>
      </c>
      <c r="M40" s="82" t="s">
        <v>103</v>
      </c>
      <c r="N40" s="82" t="s">
        <v>103</v>
      </c>
    </row>
    <row r="41" spans="1:14" ht="15.75" customHeight="1">
      <c r="A41" s="4"/>
      <c r="B41" s="8" t="s">
        <v>299</v>
      </c>
      <c r="C41" s="82" t="s">
        <v>103</v>
      </c>
      <c r="D41" s="82" t="s">
        <v>38</v>
      </c>
      <c r="E41" s="82" t="s">
        <v>38</v>
      </c>
      <c r="F41" s="82" t="s">
        <v>38</v>
      </c>
      <c r="G41" s="82" t="s">
        <v>103</v>
      </c>
      <c r="H41" s="82" t="s">
        <v>38</v>
      </c>
      <c r="I41" s="82" t="s">
        <v>38</v>
      </c>
      <c r="J41" s="82" t="s">
        <v>38</v>
      </c>
      <c r="K41" s="82" t="s">
        <v>103</v>
      </c>
      <c r="L41" s="82" t="s">
        <v>38</v>
      </c>
      <c r="M41" s="82" t="s">
        <v>38</v>
      </c>
      <c r="N41" s="82" t="s">
        <v>38</v>
      </c>
    </row>
    <row r="42" spans="1:14" s="51" customFormat="1" ht="15.75" customHeight="1" hidden="1">
      <c r="A42" s="28"/>
      <c r="B42" s="83" t="s">
        <v>77</v>
      </c>
      <c r="C42" s="107"/>
      <c r="D42" s="107"/>
      <c r="E42" s="107"/>
      <c r="F42" s="90">
        <f aca="true" t="shared" si="0" ref="F42:F51">C42</f>
        <v>0</v>
      </c>
      <c r="G42" s="90"/>
      <c r="H42" s="90"/>
      <c r="I42" s="90"/>
      <c r="J42" s="90">
        <f aca="true" t="shared" si="1" ref="J42:J56">G42+H42</f>
        <v>0</v>
      </c>
      <c r="K42" s="90"/>
      <c r="L42" s="90" t="s">
        <v>38</v>
      </c>
      <c r="M42" s="90" t="s">
        <v>38</v>
      </c>
      <c r="N42" s="90">
        <f aca="true" t="shared" si="2" ref="N42:N52">K42</f>
        <v>0</v>
      </c>
    </row>
    <row r="43" spans="1:14" s="51" customFormat="1" ht="15.75" customHeight="1" hidden="1">
      <c r="A43" s="28"/>
      <c r="B43" s="83" t="s">
        <v>78</v>
      </c>
      <c r="C43" s="107"/>
      <c r="D43" s="107"/>
      <c r="E43" s="107"/>
      <c r="F43" s="90">
        <f t="shared" si="0"/>
        <v>0</v>
      </c>
      <c r="G43" s="90"/>
      <c r="H43" s="90"/>
      <c r="I43" s="90"/>
      <c r="J43" s="90">
        <f t="shared" si="1"/>
        <v>0</v>
      </c>
      <c r="K43" s="90"/>
      <c r="L43" s="90" t="s">
        <v>38</v>
      </c>
      <c r="M43" s="90" t="s">
        <v>38</v>
      </c>
      <c r="N43" s="90">
        <f t="shared" si="2"/>
        <v>0</v>
      </c>
    </row>
    <row r="44" spans="1:14" s="51" customFormat="1" ht="15.75" customHeight="1" hidden="1">
      <c r="A44" s="28"/>
      <c r="B44" s="83" t="s">
        <v>79</v>
      </c>
      <c r="C44" s="107"/>
      <c r="D44" s="107"/>
      <c r="E44" s="107"/>
      <c r="F44" s="90">
        <f t="shared" si="0"/>
        <v>0</v>
      </c>
      <c r="G44" s="90"/>
      <c r="H44" s="90"/>
      <c r="I44" s="90"/>
      <c r="J44" s="90">
        <f t="shared" si="1"/>
        <v>0</v>
      </c>
      <c r="K44" s="90"/>
      <c r="L44" s="90" t="s">
        <v>38</v>
      </c>
      <c r="M44" s="90" t="s">
        <v>38</v>
      </c>
      <c r="N44" s="90">
        <f t="shared" si="2"/>
        <v>0</v>
      </c>
    </row>
    <row r="45" spans="1:14" s="51" customFormat="1" ht="15.75" customHeight="1" hidden="1">
      <c r="A45" s="28"/>
      <c r="B45" s="83" t="s">
        <v>80</v>
      </c>
      <c r="C45" s="107"/>
      <c r="D45" s="107"/>
      <c r="E45" s="107"/>
      <c r="F45" s="90">
        <f t="shared" si="0"/>
        <v>0</v>
      </c>
      <c r="G45" s="90"/>
      <c r="H45" s="90"/>
      <c r="I45" s="90"/>
      <c r="J45" s="90">
        <f t="shared" si="1"/>
        <v>0</v>
      </c>
      <c r="K45" s="90"/>
      <c r="L45" s="90" t="s">
        <v>38</v>
      </c>
      <c r="M45" s="90" t="s">
        <v>38</v>
      </c>
      <c r="N45" s="90">
        <f t="shared" si="2"/>
        <v>0</v>
      </c>
    </row>
    <row r="46" spans="1:14" s="51" customFormat="1" ht="15.75" customHeight="1" hidden="1">
      <c r="A46" s="28"/>
      <c r="B46" s="83" t="s">
        <v>81</v>
      </c>
      <c r="C46" s="107"/>
      <c r="D46" s="107"/>
      <c r="E46" s="107"/>
      <c r="F46" s="90">
        <f t="shared" si="0"/>
        <v>0</v>
      </c>
      <c r="G46" s="90"/>
      <c r="H46" s="90"/>
      <c r="I46" s="90"/>
      <c r="J46" s="90">
        <f t="shared" si="1"/>
        <v>0</v>
      </c>
      <c r="K46" s="90"/>
      <c r="L46" s="90" t="s">
        <v>38</v>
      </c>
      <c r="M46" s="90" t="s">
        <v>38</v>
      </c>
      <c r="N46" s="90">
        <f t="shared" si="2"/>
        <v>0</v>
      </c>
    </row>
    <row r="47" spans="1:14" s="51" customFormat="1" ht="15.75" customHeight="1" hidden="1">
      <c r="A47" s="28"/>
      <c r="B47" s="83" t="s">
        <v>82</v>
      </c>
      <c r="C47" s="107"/>
      <c r="D47" s="107"/>
      <c r="E47" s="107"/>
      <c r="F47" s="90">
        <f t="shared" si="0"/>
        <v>0</v>
      </c>
      <c r="G47" s="90"/>
      <c r="H47" s="90"/>
      <c r="I47" s="90"/>
      <c r="J47" s="90">
        <f t="shared" si="1"/>
        <v>0</v>
      </c>
      <c r="K47" s="90"/>
      <c r="L47" s="90" t="s">
        <v>38</v>
      </c>
      <c r="M47" s="90" t="s">
        <v>38</v>
      </c>
      <c r="N47" s="90">
        <f t="shared" si="2"/>
        <v>0</v>
      </c>
    </row>
    <row r="48" spans="1:14" s="51" customFormat="1" ht="15.75" customHeight="1" hidden="1">
      <c r="A48" s="28"/>
      <c r="B48" s="83" t="s">
        <v>83</v>
      </c>
      <c r="C48" s="107"/>
      <c r="D48" s="107"/>
      <c r="E48" s="107"/>
      <c r="F48" s="90">
        <f t="shared" si="0"/>
        <v>0</v>
      </c>
      <c r="G48" s="90"/>
      <c r="H48" s="90"/>
      <c r="I48" s="90"/>
      <c r="J48" s="90">
        <f t="shared" si="1"/>
        <v>0</v>
      </c>
      <c r="K48" s="90"/>
      <c r="L48" s="90" t="s">
        <v>38</v>
      </c>
      <c r="M48" s="90" t="s">
        <v>38</v>
      </c>
      <c r="N48" s="90">
        <f t="shared" si="2"/>
        <v>0</v>
      </c>
    </row>
    <row r="49" spans="1:14" s="51" customFormat="1" ht="15.75" customHeight="1" hidden="1">
      <c r="A49" s="28"/>
      <c r="B49" s="83" t="s">
        <v>84</v>
      </c>
      <c r="C49" s="107"/>
      <c r="D49" s="107"/>
      <c r="E49" s="107"/>
      <c r="F49" s="90">
        <f t="shared" si="0"/>
        <v>0</v>
      </c>
      <c r="G49" s="90"/>
      <c r="H49" s="90"/>
      <c r="I49" s="90"/>
      <c r="J49" s="90">
        <f t="shared" si="1"/>
        <v>0</v>
      </c>
      <c r="K49" s="90"/>
      <c r="L49" s="90" t="s">
        <v>38</v>
      </c>
      <c r="M49" s="90" t="s">
        <v>38</v>
      </c>
      <c r="N49" s="90">
        <f t="shared" si="2"/>
        <v>0</v>
      </c>
    </row>
    <row r="50" spans="1:14" s="51" customFormat="1" ht="15.75" customHeight="1" hidden="1">
      <c r="A50" s="28"/>
      <c r="B50" s="83" t="s">
        <v>85</v>
      </c>
      <c r="C50" s="107"/>
      <c r="D50" s="107"/>
      <c r="E50" s="107"/>
      <c r="F50" s="90">
        <f t="shared" si="0"/>
        <v>0</v>
      </c>
      <c r="G50" s="90"/>
      <c r="H50" s="90"/>
      <c r="I50" s="90"/>
      <c r="J50" s="90">
        <f t="shared" si="1"/>
        <v>0</v>
      </c>
      <c r="K50" s="90"/>
      <c r="L50" s="90" t="s">
        <v>38</v>
      </c>
      <c r="M50" s="90" t="s">
        <v>38</v>
      </c>
      <c r="N50" s="90">
        <f t="shared" si="2"/>
        <v>0</v>
      </c>
    </row>
    <row r="51" spans="1:14" s="51" customFormat="1" ht="15.75" customHeight="1" hidden="1">
      <c r="A51" s="28"/>
      <c r="B51" s="83" t="s">
        <v>86</v>
      </c>
      <c r="C51" s="107"/>
      <c r="D51" s="107"/>
      <c r="E51" s="107"/>
      <c r="F51" s="90">
        <f t="shared" si="0"/>
        <v>0</v>
      </c>
      <c r="G51" s="90"/>
      <c r="H51" s="90"/>
      <c r="I51" s="90"/>
      <c r="J51" s="90">
        <f t="shared" si="1"/>
        <v>0</v>
      </c>
      <c r="K51" s="90"/>
      <c r="L51" s="90" t="s">
        <v>38</v>
      </c>
      <c r="M51" s="90" t="s">
        <v>38</v>
      </c>
      <c r="N51" s="90">
        <f t="shared" si="2"/>
        <v>0</v>
      </c>
    </row>
    <row r="52" spans="1:14" s="51" customFormat="1" ht="15.75" customHeight="1" hidden="1">
      <c r="A52" s="28"/>
      <c r="B52" s="83" t="s">
        <v>87</v>
      </c>
      <c r="C52" s="107" t="s">
        <v>38</v>
      </c>
      <c r="D52" s="107"/>
      <c r="E52" s="107">
        <f>D52</f>
        <v>0</v>
      </c>
      <c r="F52" s="107">
        <f>E52</f>
        <v>0</v>
      </c>
      <c r="G52" s="90" t="s">
        <v>38</v>
      </c>
      <c r="H52" s="90" t="s">
        <v>38</v>
      </c>
      <c r="I52" s="90" t="s">
        <v>38</v>
      </c>
      <c r="J52" s="90" t="str">
        <f>H52</f>
        <v>-</v>
      </c>
      <c r="K52" s="90" t="s">
        <v>38</v>
      </c>
      <c r="L52" s="90" t="s">
        <v>38</v>
      </c>
      <c r="M52" s="90" t="s">
        <v>38</v>
      </c>
      <c r="N52" s="90" t="str">
        <f t="shared" si="2"/>
        <v>-</v>
      </c>
    </row>
    <row r="53" spans="1:14" s="51" customFormat="1" ht="15.75" customHeight="1" hidden="1">
      <c r="A53" s="28"/>
      <c r="B53" s="83" t="s">
        <v>88</v>
      </c>
      <c r="C53" s="90"/>
      <c r="D53" s="90" t="s">
        <v>38</v>
      </c>
      <c r="E53" s="90" t="s">
        <v>38</v>
      </c>
      <c r="F53" s="90" t="e">
        <f>C53+D53</f>
        <v>#VALUE!</v>
      </c>
      <c r="G53" s="90"/>
      <c r="H53" s="90"/>
      <c r="I53" s="90"/>
      <c r="J53" s="90">
        <f t="shared" si="1"/>
        <v>0</v>
      </c>
      <c r="K53" s="90"/>
      <c r="L53" s="90" t="s">
        <v>38</v>
      </c>
      <c r="M53" s="90" t="s">
        <v>38</v>
      </c>
      <c r="N53" s="90" t="e">
        <f>K53+L53</f>
        <v>#VALUE!</v>
      </c>
    </row>
    <row r="54" spans="1:14" s="51" customFormat="1" ht="15.75" customHeight="1" hidden="1">
      <c r="A54" s="28"/>
      <c r="B54" s="83" t="s">
        <v>89</v>
      </c>
      <c r="C54" s="90"/>
      <c r="D54" s="90" t="s">
        <v>38</v>
      </c>
      <c r="E54" s="90" t="s">
        <v>38</v>
      </c>
      <c r="F54" s="90" t="e">
        <f>C54+D54</f>
        <v>#VALUE!</v>
      </c>
      <c r="G54" s="90"/>
      <c r="H54" s="90"/>
      <c r="I54" s="90"/>
      <c r="J54" s="90">
        <f t="shared" si="1"/>
        <v>0</v>
      </c>
      <c r="K54" s="90"/>
      <c r="L54" s="90" t="s">
        <v>38</v>
      </c>
      <c r="M54" s="90" t="s">
        <v>38</v>
      </c>
      <c r="N54" s="90" t="e">
        <f>K54+L54</f>
        <v>#VALUE!</v>
      </c>
    </row>
    <row r="55" spans="1:14" s="51" customFormat="1" ht="15.75" customHeight="1" hidden="1">
      <c r="A55" s="28"/>
      <c r="B55" s="83" t="s">
        <v>90</v>
      </c>
      <c r="C55" s="90"/>
      <c r="D55" s="90" t="s">
        <v>38</v>
      </c>
      <c r="E55" s="90" t="s">
        <v>38</v>
      </c>
      <c r="F55" s="90" t="e">
        <f>C55+D55</f>
        <v>#VALUE!</v>
      </c>
      <c r="G55" s="90"/>
      <c r="H55" s="90"/>
      <c r="I55" s="90"/>
      <c r="J55" s="90">
        <f t="shared" si="1"/>
        <v>0</v>
      </c>
      <c r="K55" s="90"/>
      <c r="L55" s="90" t="s">
        <v>38</v>
      </c>
      <c r="M55" s="90" t="s">
        <v>38</v>
      </c>
      <c r="N55" s="90" t="e">
        <f>K55+L55</f>
        <v>#VALUE!</v>
      </c>
    </row>
    <row r="56" spans="1:14" s="51" customFormat="1" ht="15.75" customHeight="1" hidden="1">
      <c r="A56" s="28"/>
      <c r="B56" s="83" t="s">
        <v>91</v>
      </c>
      <c r="C56" s="90"/>
      <c r="D56" s="90" t="s">
        <v>38</v>
      </c>
      <c r="E56" s="90" t="s">
        <v>38</v>
      </c>
      <c r="F56" s="90" t="e">
        <f>C56+D56</f>
        <v>#VALUE!</v>
      </c>
      <c r="G56" s="90"/>
      <c r="H56" s="90"/>
      <c r="I56" s="90"/>
      <c r="J56" s="90">
        <f t="shared" si="1"/>
        <v>0</v>
      </c>
      <c r="K56" s="90"/>
      <c r="L56" s="90" t="s">
        <v>38</v>
      </c>
      <c r="M56" s="90" t="s">
        <v>38</v>
      </c>
      <c r="N56" s="90" t="e">
        <f>K56+L56</f>
        <v>#VALUE!</v>
      </c>
    </row>
    <row r="57" spans="1:14" s="51" customFormat="1" ht="15.75" customHeight="1">
      <c r="A57" s="28"/>
      <c r="B57" s="106" t="s">
        <v>135</v>
      </c>
      <c r="C57" s="105">
        <f>SUM(C32:C56)</f>
        <v>2625744</v>
      </c>
      <c r="D57" s="105">
        <f>SUM(D33:D56)</f>
        <v>251349</v>
      </c>
      <c r="E57" s="105">
        <f>E38</f>
        <v>37561</v>
      </c>
      <c r="F57" s="105">
        <f>C57+D57</f>
        <v>2877093</v>
      </c>
      <c r="G57" s="105">
        <f>SUM(G32:G56)</f>
        <v>3846504</v>
      </c>
      <c r="H57" s="105">
        <f>SUM(H33:H41)</f>
        <v>3356363</v>
      </c>
      <c r="I57" s="105">
        <f>I38</f>
        <v>2920000</v>
      </c>
      <c r="J57" s="105">
        <f>SUM(J32:J56)</f>
        <v>7202867</v>
      </c>
      <c r="K57" s="105">
        <f>SUM(K32:K56)</f>
        <v>3511500</v>
      </c>
      <c r="L57" s="105">
        <f>SUM(L32:L56)</f>
        <v>385389</v>
      </c>
      <c r="M57" s="105">
        <f>M38</f>
        <v>135000</v>
      </c>
      <c r="N57" s="105">
        <f>K57+L57</f>
        <v>3896889</v>
      </c>
    </row>
    <row r="58" s="51" customFormat="1" ht="15.75"/>
    <row r="59" spans="1:2" s="51" customFormat="1" ht="15.75">
      <c r="A59" s="54" t="s">
        <v>150</v>
      </c>
      <c r="B59" s="53" t="s">
        <v>158</v>
      </c>
    </row>
    <row r="60" s="51" customFormat="1" ht="15.75">
      <c r="J60" s="55" t="s">
        <v>57</v>
      </c>
    </row>
    <row r="61" spans="1:10" s="51" customFormat="1" ht="15.75" customHeight="1">
      <c r="A61" s="241" t="s">
        <v>18</v>
      </c>
      <c r="B61" s="241" t="s">
        <v>62</v>
      </c>
      <c r="C61" s="252" t="s">
        <v>123</v>
      </c>
      <c r="D61" s="253"/>
      <c r="E61" s="253"/>
      <c r="F61" s="254"/>
      <c r="G61" s="252" t="s">
        <v>141</v>
      </c>
      <c r="H61" s="253"/>
      <c r="I61" s="253"/>
      <c r="J61" s="254"/>
    </row>
    <row r="62" spans="1:11" s="51" customFormat="1" ht="53.25" customHeight="1">
      <c r="A62" s="242"/>
      <c r="B62" s="242"/>
      <c r="C62" s="28" t="s">
        <v>4</v>
      </c>
      <c r="D62" s="28" t="s">
        <v>5</v>
      </c>
      <c r="E62" s="134" t="s">
        <v>157</v>
      </c>
      <c r="F62" s="4" t="s">
        <v>6</v>
      </c>
      <c r="G62" s="28" t="s">
        <v>4</v>
      </c>
      <c r="H62" s="28" t="s">
        <v>5</v>
      </c>
      <c r="I62" s="134" t="s">
        <v>157</v>
      </c>
      <c r="J62" s="4" t="s">
        <v>55</v>
      </c>
      <c r="K62" s="108"/>
    </row>
    <row r="63" spans="1:13" s="51" customFormat="1" ht="15.75">
      <c r="A63" s="28">
        <v>1</v>
      </c>
      <c r="B63" s="28">
        <v>2</v>
      </c>
      <c r="C63" s="28">
        <v>3</v>
      </c>
      <c r="D63" s="28">
        <v>4</v>
      </c>
      <c r="E63" s="28">
        <v>5</v>
      </c>
      <c r="F63" s="28">
        <v>6</v>
      </c>
      <c r="G63" s="28">
        <v>7</v>
      </c>
      <c r="H63" s="28">
        <v>8</v>
      </c>
      <c r="I63" s="28">
        <v>9</v>
      </c>
      <c r="J63" s="28">
        <v>10</v>
      </c>
      <c r="K63" s="57"/>
      <c r="L63" s="57"/>
      <c r="M63" s="57"/>
    </row>
    <row r="64" spans="1:13" s="51" customFormat="1" ht="15.75">
      <c r="A64" s="28"/>
      <c r="B64" s="83" t="s">
        <v>102</v>
      </c>
      <c r="C64" s="90">
        <f>'2019-1 (1,2,3)'!H17</f>
        <v>3823447</v>
      </c>
      <c r="D64" s="28" t="s">
        <v>8</v>
      </c>
      <c r="E64" s="28" t="s">
        <v>8</v>
      </c>
      <c r="F64" s="28">
        <f>C64</f>
        <v>3823447</v>
      </c>
      <c r="G64" s="90">
        <f>'2019-1 (1,2,3)'!I17</f>
        <v>4094877</v>
      </c>
      <c r="H64" s="28" t="s">
        <v>8</v>
      </c>
      <c r="I64" s="28" t="s">
        <v>8</v>
      </c>
      <c r="J64" s="90">
        <f>G64</f>
        <v>4094877</v>
      </c>
      <c r="K64" s="57"/>
      <c r="L64" s="57"/>
      <c r="M64" s="57"/>
    </row>
    <row r="65" spans="1:13" s="51" customFormat="1" ht="33" customHeight="1">
      <c r="A65" s="28"/>
      <c r="B65" s="8" t="s">
        <v>300</v>
      </c>
      <c r="C65" s="28" t="s">
        <v>103</v>
      </c>
      <c r="D65" s="28" t="s">
        <v>38</v>
      </c>
      <c r="E65" s="28" t="s">
        <v>38</v>
      </c>
      <c r="F65" s="28" t="s">
        <v>38</v>
      </c>
      <c r="G65" s="28" t="s">
        <v>103</v>
      </c>
      <c r="H65" s="28" t="s">
        <v>38</v>
      </c>
      <c r="I65" s="28" t="s">
        <v>38</v>
      </c>
      <c r="J65" s="28" t="s">
        <v>38</v>
      </c>
      <c r="K65" s="57"/>
      <c r="L65" s="57"/>
      <c r="M65" s="57"/>
    </row>
    <row r="66" spans="1:13" s="51" customFormat="1" ht="30" customHeight="1">
      <c r="A66" s="28"/>
      <c r="B66" s="8" t="s">
        <v>298</v>
      </c>
      <c r="C66" s="28" t="s">
        <v>103</v>
      </c>
      <c r="D66" s="28" t="s">
        <v>38</v>
      </c>
      <c r="E66" s="28" t="s">
        <v>38</v>
      </c>
      <c r="F66" s="28" t="s">
        <v>38</v>
      </c>
      <c r="G66" s="28" t="s">
        <v>103</v>
      </c>
      <c r="H66" s="28" t="s">
        <v>38</v>
      </c>
      <c r="I66" s="28" t="s">
        <v>38</v>
      </c>
      <c r="J66" s="28" t="s">
        <v>38</v>
      </c>
      <c r="K66" s="57"/>
      <c r="L66" s="57"/>
      <c r="M66" s="57"/>
    </row>
    <row r="67" spans="1:13" s="51" customFormat="1" ht="25.5">
      <c r="A67" s="28">
        <v>602400</v>
      </c>
      <c r="B67" s="83" t="s">
        <v>104</v>
      </c>
      <c r="C67" s="28" t="s">
        <v>103</v>
      </c>
      <c r="D67" s="90">
        <f>'2019-1 (1,2,3)'!H25</f>
        <v>417270</v>
      </c>
      <c r="E67" s="28">
        <v>144045</v>
      </c>
      <c r="F67" s="90">
        <f>D67</f>
        <v>417270</v>
      </c>
      <c r="G67" s="28" t="s">
        <v>103</v>
      </c>
      <c r="H67" s="90">
        <f>'2019-1 (1,2,3)'!I25</f>
        <v>444911</v>
      </c>
      <c r="I67" s="28">
        <v>151967</v>
      </c>
      <c r="J67" s="90">
        <f>H67</f>
        <v>444911</v>
      </c>
      <c r="K67" s="57"/>
      <c r="L67" s="57"/>
      <c r="M67" s="57"/>
    </row>
    <row r="68" spans="1:13" s="51" customFormat="1" ht="15.75">
      <c r="A68" s="28"/>
      <c r="B68" s="8" t="s">
        <v>299</v>
      </c>
      <c r="C68" s="28" t="s">
        <v>103</v>
      </c>
      <c r="D68" s="28" t="s">
        <v>38</v>
      </c>
      <c r="E68" s="28" t="s">
        <v>38</v>
      </c>
      <c r="F68" s="28" t="s">
        <v>38</v>
      </c>
      <c r="G68" s="28" t="s">
        <v>103</v>
      </c>
      <c r="H68" s="28" t="s">
        <v>38</v>
      </c>
      <c r="I68" s="28" t="s">
        <v>38</v>
      </c>
      <c r="J68" s="28" t="s">
        <v>38</v>
      </c>
      <c r="K68" s="57"/>
      <c r="L68" s="57"/>
      <c r="M68" s="57"/>
    </row>
    <row r="69" spans="1:13" s="51" customFormat="1" ht="15.75">
      <c r="A69" s="28"/>
      <c r="B69" s="106" t="s">
        <v>135</v>
      </c>
      <c r="C69" s="102">
        <f>SUM(C64:C68)</f>
        <v>3823447</v>
      </c>
      <c r="D69" s="102">
        <f>D67</f>
        <v>417270</v>
      </c>
      <c r="E69" s="102">
        <f>E67</f>
        <v>144045</v>
      </c>
      <c r="F69" s="102">
        <f>SUM(F64:F68)</f>
        <v>4240717</v>
      </c>
      <c r="G69" s="102">
        <f>SUM(G64:G68)</f>
        <v>4094877</v>
      </c>
      <c r="H69" s="102">
        <f>H67</f>
        <v>444911</v>
      </c>
      <c r="I69" s="102">
        <f>I67</f>
        <v>151967</v>
      </c>
      <c r="J69" s="105">
        <f>SUM(J64:J68)</f>
        <v>4539788</v>
      </c>
      <c r="K69" s="57"/>
      <c r="L69" s="57"/>
      <c r="M69" s="57"/>
    </row>
    <row r="70" spans="12:14" s="51" customFormat="1" ht="19.5" customHeight="1">
      <c r="L70" s="57"/>
      <c r="M70" s="57"/>
      <c r="N70" s="57"/>
    </row>
    <row r="71" spans="12:14" s="51" customFormat="1" ht="19.5" customHeight="1">
      <c r="L71" s="57"/>
      <c r="M71" s="57"/>
      <c r="N71" s="57"/>
    </row>
    <row r="72" spans="1:14" s="51" customFormat="1" ht="15.75">
      <c r="A72" s="54" t="s">
        <v>30</v>
      </c>
      <c r="B72" s="53" t="s">
        <v>159</v>
      </c>
      <c r="L72" s="57"/>
      <c r="M72" s="57"/>
      <c r="N72" s="57"/>
    </row>
    <row r="73" spans="1:14" s="51" customFormat="1" ht="15.75">
      <c r="A73" s="54" t="s">
        <v>149</v>
      </c>
      <c r="B73" s="53" t="s">
        <v>160</v>
      </c>
      <c r="L73" s="57"/>
      <c r="M73" s="57"/>
      <c r="N73" s="57"/>
    </row>
    <row r="74" spans="10:14" s="51" customFormat="1" ht="15.75">
      <c r="J74" s="55"/>
      <c r="K74" s="108"/>
      <c r="L74" s="57"/>
      <c r="M74" s="57"/>
      <c r="N74" s="55" t="s">
        <v>57</v>
      </c>
    </row>
    <row r="75" spans="1:14" s="51" customFormat="1" ht="15.75" customHeight="1">
      <c r="A75" s="241" t="s">
        <v>161</v>
      </c>
      <c r="B75" s="241" t="s">
        <v>62</v>
      </c>
      <c r="C75" s="246" t="s">
        <v>137</v>
      </c>
      <c r="D75" s="247"/>
      <c r="E75" s="247"/>
      <c r="F75" s="248"/>
      <c r="G75" s="246" t="s">
        <v>139</v>
      </c>
      <c r="H75" s="247"/>
      <c r="I75" s="247"/>
      <c r="J75" s="248"/>
      <c r="K75" s="246" t="s">
        <v>140</v>
      </c>
      <c r="L75" s="247"/>
      <c r="M75" s="247"/>
      <c r="N75" s="248"/>
    </row>
    <row r="76" spans="1:14" s="51" customFormat="1" ht="68.25" customHeight="1">
      <c r="A76" s="242"/>
      <c r="B76" s="242"/>
      <c r="C76" s="4" t="s">
        <v>4</v>
      </c>
      <c r="D76" s="4" t="s">
        <v>5</v>
      </c>
      <c r="E76" s="134" t="s">
        <v>157</v>
      </c>
      <c r="F76" s="4" t="s">
        <v>6</v>
      </c>
      <c r="G76" s="4" t="s">
        <v>4</v>
      </c>
      <c r="H76" s="4" t="s">
        <v>5</v>
      </c>
      <c r="I76" s="134" t="s">
        <v>39</v>
      </c>
      <c r="J76" s="4" t="s">
        <v>55</v>
      </c>
      <c r="K76" s="4" t="s">
        <v>4</v>
      </c>
      <c r="L76" s="4" t="s">
        <v>5</v>
      </c>
      <c r="M76" s="134" t="s">
        <v>157</v>
      </c>
      <c r="N76" s="4" t="s">
        <v>56</v>
      </c>
    </row>
    <row r="77" spans="1:14" s="51" customFormat="1" ht="15.75">
      <c r="A77" s="4">
        <v>1</v>
      </c>
      <c r="B77" s="4">
        <v>2</v>
      </c>
      <c r="C77" s="4">
        <v>3</v>
      </c>
      <c r="D77" s="4">
        <v>4</v>
      </c>
      <c r="E77" s="4">
        <v>5</v>
      </c>
      <c r="F77" s="4">
        <v>6</v>
      </c>
      <c r="G77" s="4">
        <v>7</v>
      </c>
      <c r="H77" s="4">
        <v>8</v>
      </c>
      <c r="I77" s="4">
        <v>9</v>
      </c>
      <c r="J77" s="4">
        <v>10</v>
      </c>
      <c r="K77" s="4">
        <v>11</v>
      </c>
      <c r="L77" s="4">
        <v>12</v>
      </c>
      <c r="M77" s="4">
        <v>13</v>
      </c>
      <c r="N77" s="4">
        <v>14</v>
      </c>
    </row>
    <row r="78" spans="1:14" s="51" customFormat="1" ht="13.5" customHeight="1">
      <c r="A78" s="32" t="s">
        <v>36</v>
      </c>
      <c r="B78" s="8" t="s">
        <v>72</v>
      </c>
      <c r="C78" s="208">
        <v>1367651</v>
      </c>
      <c r="D78" s="169">
        <v>118291</v>
      </c>
      <c r="E78" s="82" t="s">
        <v>38</v>
      </c>
      <c r="F78" s="208">
        <f>C78+D78</f>
        <v>1485942</v>
      </c>
      <c r="G78" s="169">
        <v>1789783</v>
      </c>
      <c r="H78" s="169">
        <v>141022</v>
      </c>
      <c r="I78" s="82" t="s">
        <v>38</v>
      </c>
      <c r="J78" s="169">
        <f>G78+H78</f>
        <v>1930805</v>
      </c>
      <c r="K78" s="169">
        <v>2106300</v>
      </c>
      <c r="L78" s="169">
        <v>158895</v>
      </c>
      <c r="M78" s="82" t="s">
        <v>38</v>
      </c>
      <c r="N78" s="169">
        <f>K78</f>
        <v>2106300</v>
      </c>
    </row>
    <row r="79" spans="1:14" s="51" customFormat="1" ht="13.5" customHeight="1">
      <c r="A79" s="4">
        <v>2120</v>
      </c>
      <c r="B79" s="8" t="s">
        <v>73</v>
      </c>
      <c r="C79" s="208">
        <v>315488</v>
      </c>
      <c r="D79" s="169">
        <v>26088</v>
      </c>
      <c r="E79" s="82" t="s">
        <v>38</v>
      </c>
      <c r="F79" s="208">
        <f aca="true" t="shared" si="3" ref="F79:F85">C79+D79</f>
        <v>341576</v>
      </c>
      <c r="G79" s="169">
        <v>395336</v>
      </c>
      <c r="H79" s="169">
        <v>31025</v>
      </c>
      <c r="I79" s="82" t="s">
        <v>38</v>
      </c>
      <c r="J79" s="169">
        <f aca="true" t="shared" si="4" ref="J79:J85">G79+H79</f>
        <v>426361</v>
      </c>
      <c r="K79" s="208">
        <v>463400</v>
      </c>
      <c r="L79" s="169">
        <v>34957</v>
      </c>
      <c r="M79" s="82" t="s">
        <v>38</v>
      </c>
      <c r="N79" s="169">
        <f aca="true" t="shared" si="5" ref="N79:N85">K79</f>
        <v>463400</v>
      </c>
    </row>
    <row r="80" spans="1:14" s="51" customFormat="1" ht="13.5" customHeight="1">
      <c r="A80" s="4">
        <v>2210</v>
      </c>
      <c r="B80" s="8" t="s">
        <v>74</v>
      </c>
      <c r="C80" s="208">
        <v>61014</v>
      </c>
      <c r="D80" s="169">
        <f>1484+4997</f>
        <v>6481</v>
      </c>
      <c r="E80" s="82" t="s">
        <v>38</v>
      </c>
      <c r="F80" s="208">
        <f t="shared" si="3"/>
        <v>67495</v>
      </c>
      <c r="G80" s="169">
        <v>100676</v>
      </c>
      <c r="H80" s="169">
        <v>49000</v>
      </c>
      <c r="I80" s="82" t="s">
        <v>38</v>
      </c>
      <c r="J80" s="169">
        <f t="shared" si="4"/>
        <v>149676</v>
      </c>
      <c r="K80" s="208">
        <v>46000</v>
      </c>
      <c r="L80" s="169" t="s">
        <v>38</v>
      </c>
      <c r="M80" s="82" t="s">
        <v>38</v>
      </c>
      <c r="N80" s="169">
        <f t="shared" si="5"/>
        <v>46000</v>
      </c>
    </row>
    <row r="81" spans="1:14" s="51" customFormat="1" ht="13.5" customHeight="1">
      <c r="A81" s="4">
        <v>2240</v>
      </c>
      <c r="B81" s="8" t="s">
        <v>75</v>
      </c>
      <c r="C81" s="208">
        <v>464448</v>
      </c>
      <c r="D81" s="169">
        <v>9057</v>
      </c>
      <c r="E81" s="82" t="s">
        <v>38</v>
      </c>
      <c r="F81" s="208">
        <f t="shared" si="3"/>
        <v>473505</v>
      </c>
      <c r="G81" s="169">
        <v>1083336</v>
      </c>
      <c r="H81" s="169">
        <v>149912</v>
      </c>
      <c r="I81" s="82" t="s">
        <v>38</v>
      </c>
      <c r="J81" s="169">
        <f t="shared" si="4"/>
        <v>1233248</v>
      </c>
      <c r="K81" s="208">
        <v>407700</v>
      </c>
      <c r="L81" s="169">
        <v>1482</v>
      </c>
      <c r="M81" s="82" t="s">
        <v>38</v>
      </c>
      <c r="N81" s="169">
        <f t="shared" si="5"/>
        <v>407700</v>
      </c>
    </row>
    <row r="82" spans="1:14" s="51" customFormat="1" ht="13.5" customHeight="1">
      <c r="A82" s="4">
        <v>2250</v>
      </c>
      <c r="B82" s="8" t="s">
        <v>76</v>
      </c>
      <c r="C82" s="208">
        <v>758</v>
      </c>
      <c r="D82" s="169" t="s">
        <v>38</v>
      </c>
      <c r="E82" s="82" t="s">
        <v>38</v>
      </c>
      <c r="F82" s="208">
        <f>C82</f>
        <v>758</v>
      </c>
      <c r="G82" s="169">
        <v>2220</v>
      </c>
      <c r="H82" s="169" t="s">
        <v>38</v>
      </c>
      <c r="I82" s="82" t="s">
        <v>38</v>
      </c>
      <c r="J82" s="169">
        <f>G82</f>
        <v>2220</v>
      </c>
      <c r="K82" s="208">
        <v>1800</v>
      </c>
      <c r="L82" s="169" t="s">
        <v>38</v>
      </c>
      <c r="M82" s="82" t="s">
        <v>38</v>
      </c>
      <c r="N82" s="169">
        <f t="shared" si="5"/>
        <v>1800</v>
      </c>
    </row>
    <row r="83" spans="1:14" s="51" customFormat="1" ht="13.5" customHeight="1">
      <c r="A83" s="4">
        <v>2271</v>
      </c>
      <c r="B83" s="8" t="s">
        <v>241</v>
      </c>
      <c r="C83" s="208">
        <v>365159</v>
      </c>
      <c r="D83" s="169">
        <v>39682</v>
      </c>
      <c r="E83" s="82" t="s">
        <v>38</v>
      </c>
      <c r="F83" s="208">
        <f t="shared" si="3"/>
        <v>404841</v>
      </c>
      <c r="G83" s="208">
        <v>426982</v>
      </c>
      <c r="H83" s="169">
        <v>42523</v>
      </c>
      <c r="I83" s="82" t="s">
        <v>38</v>
      </c>
      <c r="J83" s="169">
        <f t="shared" si="4"/>
        <v>469505</v>
      </c>
      <c r="K83" s="208">
        <v>431660</v>
      </c>
      <c r="L83" s="169">
        <v>43125</v>
      </c>
      <c r="M83" s="82" t="s">
        <v>38</v>
      </c>
      <c r="N83" s="169">
        <f t="shared" si="5"/>
        <v>431660</v>
      </c>
    </row>
    <row r="84" spans="1:14" s="51" customFormat="1" ht="13.5" customHeight="1">
      <c r="A84" s="4">
        <v>2272</v>
      </c>
      <c r="B84" s="8" t="s">
        <v>242</v>
      </c>
      <c r="C84" s="208">
        <v>5607</v>
      </c>
      <c r="D84" s="169">
        <v>5530</v>
      </c>
      <c r="E84" s="82" t="s">
        <v>38</v>
      </c>
      <c r="F84" s="208">
        <f t="shared" si="3"/>
        <v>11137</v>
      </c>
      <c r="G84" s="208">
        <v>6860</v>
      </c>
      <c r="H84" s="169">
        <v>4293</v>
      </c>
      <c r="I84" s="82" t="s">
        <v>38</v>
      </c>
      <c r="J84" s="169">
        <f t="shared" si="4"/>
        <v>11153</v>
      </c>
      <c r="K84" s="208">
        <v>7870</v>
      </c>
      <c r="L84" s="169">
        <v>4205</v>
      </c>
      <c r="M84" s="82" t="s">
        <v>38</v>
      </c>
      <c r="N84" s="169">
        <f t="shared" si="5"/>
        <v>7870</v>
      </c>
    </row>
    <row r="85" spans="1:14" s="51" customFormat="1" ht="13.5" customHeight="1">
      <c r="A85" s="4">
        <v>2273</v>
      </c>
      <c r="B85" s="8" t="s">
        <v>243</v>
      </c>
      <c r="C85" s="208">
        <v>45619</v>
      </c>
      <c r="D85" s="169">
        <v>8659</v>
      </c>
      <c r="E85" s="82" t="s">
        <v>38</v>
      </c>
      <c r="F85" s="208">
        <f t="shared" si="3"/>
        <v>54278</v>
      </c>
      <c r="G85" s="208">
        <v>41311</v>
      </c>
      <c r="H85" s="169">
        <v>18588</v>
      </c>
      <c r="I85" s="82" t="s">
        <v>38</v>
      </c>
      <c r="J85" s="169">
        <f t="shared" si="4"/>
        <v>59899</v>
      </c>
      <c r="K85" s="208">
        <v>46770</v>
      </c>
      <c r="L85" s="169">
        <v>7725</v>
      </c>
      <c r="M85" s="82" t="s">
        <v>38</v>
      </c>
      <c r="N85" s="169">
        <f t="shared" si="5"/>
        <v>46770</v>
      </c>
    </row>
    <row r="86" spans="1:14" s="51" customFormat="1" ht="30" customHeight="1">
      <c r="A86" s="4">
        <v>3110</v>
      </c>
      <c r="B86" s="8" t="s">
        <v>81</v>
      </c>
      <c r="C86" s="208" t="s">
        <v>38</v>
      </c>
      <c r="D86" s="208">
        <v>37561.26</v>
      </c>
      <c r="E86" s="208">
        <v>37561.26</v>
      </c>
      <c r="F86" s="208">
        <f>E86</f>
        <v>37561.26</v>
      </c>
      <c r="G86" s="208" t="s">
        <v>38</v>
      </c>
      <c r="H86" s="169">
        <v>20000</v>
      </c>
      <c r="I86" s="208">
        <f>H86</f>
        <v>20000</v>
      </c>
      <c r="J86" s="208">
        <f>I86</f>
        <v>20000</v>
      </c>
      <c r="K86" s="208" t="s">
        <v>38</v>
      </c>
      <c r="L86" s="208">
        <v>135000</v>
      </c>
      <c r="M86" s="208">
        <v>135000</v>
      </c>
      <c r="N86" s="208">
        <f>M86</f>
        <v>135000</v>
      </c>
    </row>
    <row r="87" spans="1:14" s="51" customFormat="1" ht="13.5" customHeight="1">
      <c r="A87" s="4">
        <v>3132</v>
      </c>
      <c r="B87" s="8" t="s">
        <v>244</v>
      </c>
      <c r="C87" s="208" t="s">
        <v>38</v>
      </c>
      <c r="D87" s="208" t="s">
        <v>38</v>
      </c>
      <c r="E87" s="208" t="s">
        <v>38</v>
      </c>
      <c r="F87" s="208" t="s">
        <v>38</v>
      </c>
      <c r="G87" s="208" t="s">
        <v>38</v>
      </c>
      <c r="H87" s="169">
        <v>2900000</v>
      </c>
      <c r="I87" s="208">
        <f>H87</f>
        <v>2900000</v>
      </c>
      <c r="J87" s="208">
        <f>I87</f>
        <v>2900000</v>
      </c>
      <c r="K87" s="208" t="s">
        <v>38</v>
      </c>
      <c r="L87" s="208" t="s">
        <v>38</v>
      </c>
      <c r="M87" s="208" t="s">
        <v>38</v>
      </c>
      <c r="N87" s="208" t="s">
        <v>38</v>
      </c>
    </row>
    <row r="88" spans="1:14" s="51" customFormat="1" ht="15.75">
      <c r="A88" s="28"/>
      <c r="B88" s="106" t="s">
        <v>135</v>
      </c>
      <c r="C88" s="105">
        <f>SUM(C78:C85)</f>
        <v>2625744</v>
      </c>
      <c r="D88" s="105">
        <f>SUM(D78:D86)</f>
        <v>251349.26</v>
      </c>
      <c r="E88" s="105">
        <f>E86</f>
        <v>37561.26</v>
      </c>
      <c r="F88" s="105">
        <f>C88+D88</f>
        <v>2877093.26</v>
      </c>
      <c r="G88" s="105">
        <f>SUM(G78:G85)</f>
        <v>3846504</v>
      </c>
      <c r="H88" s="105">
        <f>SUM(H78:H87)</f>
        <v>3356363</v>
      </c>
      <c r="I88" s="105">
        <f>I86+I87</f>
        <v>2920000</v>
      </c>
      <c r="J88" s="105">
        <f>SUM(J78:J87)</f>
        <v>7202867</v>
      </c>
      <c r="K88" s="173">
        <f>SUM(K78:K85)</f>
        <v>3511500</v>
      </c>
      <c r="L88" s="105">
        <f>L78+L79+L81+L83+L84+L85+L86</f>
        <v>385389</v>
      </c>
      <c r="M88" s="105">
        <f>M86</f>
        <v>135000</v>
      </c>
      <c r="N88" s="105">
        <f>K88+L88</f>
        <v>3896889</v>
      </c>
    </row>
    <row r="89" s="51" customFormat="1" ht="32.25" customHeight="1"/>
    <row r="90" spans="1:2" s="51" customFormat="1" ht="15.75">
      <c r="A90" s="54" t="s">
        <v>150</v>
      </c>
      <c r="B90" s="53" t="s">
        <v>162</v>
      </c>
    </row>
    <row r="91" spans="1:14" s="51" customFormat="1" ht="15.75">
      <c r="A91" s="54"/>
      <c r="B91" s="53"/>
      <c r="N91" s="55" t="s">
        <v>57</v>
      </c>
    </row>
    <row r="92" spans="1:14" s="51" customFormat="1" ht="15.75" customHeight="1">
      <c r="A92" s="241" t="s">
        <v>163</v>
      </c>
      <c r="B92" s="241" t="s">
        <v>62</v>
      </c>
      <c r="C92" s="246" t="s">
        <v>137</v>
      </c>
      <c r="D92" s="247"/>
      <c r="E92" s="247"/>
      <c r="F92" s="248"/>
      <c r="G92" s="246" t="s">
        <v>139</v>
      </c>
      <c r="H92" s="247"/>
      <c r="I92" s="247"/>
      <c r="J92" s="248"/>
      <c r="K92" s="246" t="s">
        <v>140</v>
      </c>
      <c r="L92" s="247"/>
      <c r="M92" s="247"/>
      <c r="N92" s="248"/>
    </row>
    <row r="93" spans="1:14" s="51" customFormat="1" ht="60.75" customHeight="1">
      <c r="A93" s="242"/>
      <c r="B93" s="242"/>
      <c r="C93" s="4" t="s">
        <v>4</v>
      </c>
      <c r="D93" s="4" t="s">
        <v>5</v>
      </c>
      <c r="E93" s="134" t="s">
        <v>157</v>
      </c>
      <c r="F93" s="4" t="s">
        <v>6</v>
      </c>
      <c r="G93" s="4" t="s">
        <v>4</v>
      </c>
      <c r="H93" s="4" t="s">
        <v>5</v>
      </c>
      <c r="I93" s="134" t="s">
        <v>157</v>
      </c>
      <c r="J93" s="4" t="s">
        <v>55</v>
      </c>
      <c r="K93" s="4" t="s">
        <v>4</v>
      </c>
      <c r="L93" s="4" t="s">
        <v>5</v>
      </c>
      <c r="M93" s="134" t="s">
        <v>157</v>
      </c>
      <c r="N93" s="4" t="s">
        <v>56</v>
      </c>
    </row>
    <row r="94" spans="1:14" s="51" customFormat="1" ht="15.75">
      <c r="A94" s="4">
        <v>1</v>
      </c>
      <c r="B94" s="4">
        <v>2</v>
      </c>
      <c r="C94" s="4">
        <v>3</v>
      </c>
      <c r="D94" s="4">
        <v>4</v>
      </c>
      <c r="E94" s="4">
        <v>5</v>
      </c>
      <c r="F94" s="4">
        <v>6</v>
      </c>
      <c r="G94" s="4">
        <v>7</v>
      </c>
      <c r="H94" s="4">
        <v>8</v>
      </c>
      <c r="I94" s="4">
        <v>9</v>
      </c>
      <c r="J94" s="4">
        <v>10</v>
      </c>
      <c r="K94" s="4">
        <v>11</v>
      </c>
      <c r="L94" s="4">
        <v>12</v>
      </c>
      <c r="M94" s="4">
        <v>13</v>
      </c>
      <c r="N94" s="4">
        <v>14</v>
      </c>
    </row>
    <row r="95" spans="1:14" s="51" customFormat="1" ht="13.5" customHeight="1" hidden="1">
      <c r="A95" s="32" t="s">
        <v>36</v>
      </c>
      <c r="B95" s="32"/>
      <c r="C95" s="82"/>
      <c r="D95" s="82"/>
      <c r="E95" s="82"/>
      <c r="F95" s="82">
        <f>C95+D95</f>
        <v>0</v>
      </c>
      <c r="G95" s="82"/>
      <c r="H95" s="82"/>
      <c r="I95" s="82"/>
      <c r="J95" s="82">
        <f>G95+H95</f>
        <v>0</v>
      </c>
      <c r="K95" s="82"/>
      <c r="L95" s="82"/>
      <c r="M95" s="82"/>
      <c r="N95" s="82">
        <f aca="true" t="shared" si="6" ref="N95:N106">K95+L95</f>
        <v>0</v>
      </c>
    </row>
    <row r="96" spans="1:14" s="51" customFormat="1" ht="13.5" customHeight="1" hidden="1">
      <c r="A96" s="4">
        <v>2120</v>
      </c>
      <c r="B96" s="4"/>
      <c r="C96" s="82"/>
      <c r="D96" s="82"/>
      <c r="E96" s="82"/>
      <c r="F96" s="82">
        <f aca="true" t="shared" si="7" ref="F96:F106">C96+D96</f>
        <v>0</v>
      </c>
      <c r="G96" s="82"/>
      <c r="H96" s="82"/>
      <c r="I96" s="82"/>
      <c r="J96" s="82">
        <f aca="true" t="shared" si="8" ref="J96:J106">G96+H96</f>
        <v>0</v>
      </c>
      <c r="K96" s="82"/>
      <c r="L96" s="82"/>
      <c r="M96" s="82"/>
      <c r="N96" s="82">
        <f t="shared" si="6"/>
        <v>0</v>
      </c>
    </row>
    <row r="97" spans="1:14" s="51" customFormat="1" ht="13.5" customHeight="1" hidden="1">
      <c r="A97" s="4">
        <v>2210</v>
      </c>
      <c r="B97" s="4"/>
      <c r="C97" s="82"/>
      <c r="D97" s="82"/>
      <c r="E97" s="82"/>
      <c r="F97" s="82">
        <f t="shared" si="7"/>
        <v>0</v>
      </c>
      <c r="G97" s="82"/>
      <c r="H97" s="82"/>
      <c r="I97" s="82"/>
      <c r="J97" s="82">
        <f t="shared" si="8"/>
        <v>0</v>
      </c>
      <c r="K97" s="82"/>
      <c r="L97" s="82"/>
      <c r="M97" s="82"/>
      <c r="N97" s="82">
        <f t="shared" si="6"/>
        <v>0</v>
      </c>
    </row>
    <row r="98" spans="1:14" s="51" customFormat="1" ht="13.5" customHeight="1" hidden="1">
      <c r="A98" s="4">
        <v>2220</v>
      </c>
      <c r="B98" s="4"/>
      <c r="C98" s="82"/>
      <c r="D98" s="82"/>
      <c r="E98" s="82"/>
      <c r="F98" s="82">
        <f t="shared" si="7"/>
        <v>0</v>
      </c>
      <c r="G98" s="82"/>
      <c r="H98" s="82"/>
      <c r="I98" s="82"/>
      <c r="J98" s="82">
        <f t="shared" si="8"/>
        <v>0</v>
      </c>
      <c r="K98" s="82"/>
      <c r="L98" s="82"/>
      <c r="M98" s="82"/>
      <c r="N98" s="82">
        <f t="shared" si="6"/>
        <v>0</v>
      </c>
    </row>
    <row r="99" spans="1:14" s="51" customFormat="1" ht="13.5" customHeight="1" hidden="1">
      <c r="A99" s="4">
        <v>2230</v>
      </c>
      <c r="B99" s="4"/>
      <c r="C99" s="82"/>
      <c r="D99" s="82"/>
      <c r="E99" s="82"/>
      <c r="F99" s="82">
        <f t="shared" si="7"/>
        <v>0</v>
      </c>
      <c r="G99" s="82"/>
      <c r="H99" s="82"/>
      <c r="I99" s="82"/>
      <c r="J99" s="82">
        <f t="shared" si="8"/>
        <v>0</v>
      </c>
      <c r="K99" s="82"/>
      <c r="L99" s="82"/>
      <c r="M99" s="82"/>
      <c r="N99" s="82">
        <f t="shared" si="6"/>
        <v>0</v>
      </c>
    </row>
    <row r="100" spans="1:14" s="51" customFormat="1" ht="13.5" customHeight="1" hidden="1">
      <c r="A100" s="4">
        <v>2240</v>
      </c>
      <c r="B100" s="4"/>
      <c r="C100" s="82"/>
      <c r="D100" s="82"/>
      <c r="E100" s="82"/>
      <c r="F100" s="82">
        <f t="shared" si="7"/>
        <v>0</v>
      </c>
      <c r="G100" s="82"/>
      <c r="H100" s="82"/>
      <c r="I100" s="82"/>
      <c r="J100" s="82">
        <f t="shared" si="8"/>
        <v>0</v>
      </c>
      <c r="K100" s="82"/>
      <c r="L100" s="82"/>
      <c r="M100" s="82"/>
      <c r="N100" s="82">
        <f t="shared" si="6"/>
        <v>0</v>
      </c>
    </row>
    <row r="101" spans="1:14" s="51" customFormat="1" ht="13.5" customHeight="1" hidden="1">
      <c r="A101" s="4">
        <v>2250</v>
      </c>
      <c r="B101" s="4"/>
      <c r="C101" s="82"/>
      <c r="D101" s="82"/>
      <c r="E101" s="82"/>
      <c r="F101" s="82">
        <f t="shared" si="7"/>
        <v>0</v>
      </c>
      <c r="G101" s="82"/>
      <c r="H101" s="82"/>
      <c r="I101" s="82"/>
      <c r="J101" s="82">
        <f t="shared" si="8"/>
        <v>0</v>
      </c>
      <c r="K101" s="82"/>
      <c r="L101" s="82"/>
      <c r="M101" s="82"/>
      <c r="N101" s="82">
        <f t="shared" si="6"/>
        <v>0</v>
      </c>
    </row>
    <row r="102" spans="1:14" s="51" customFormat="1" ht="13.5" customHeight="1" hidden="1">
      <c r="A102" s="4">
        <v>2260</v>
      </c>
      <c r="B102" s="4"/>
      <c r="C102" s="82"/>
      <c r="D102" s="82"/>
      <c r="E102" s="82"/>
      <c r="F102" s="82">
        <f t="shared" si="7"/>
        <v>0</v>
      </c>
      <c r="G102" s="82"/>
      <c r="H102" s="82"/>
      <c r="I102" s="82"/>
      <c r="J102" s="82">
        <f t="shared" si="8"/>
        <v>0</v>
      </c>
      <c r="K102" s="82"/>
      <c r="L102" s="82"/>
      <c r="M102" s="82"/>
      <c r="N102" s="82">
        <f t="shared" si="6"/>
        <v>0</v>
      </c>
    </row>
    <row r="103" spans="1:14" s="51" customFormat="1" ht="13.5" customHeight="1" hidden="1">
      <c r="A103" s="4">
        <v>2270</v>
      </c>
      <c r="B103" s="4"/>
      <c r="C103" s="82"/>
      <c r="D103" s="82"/>
      <c r="E103" s="82"/>
      <c r="F103" s="82">
        <f t="shared" si="7"/>
        <v>0</v>
      </c>
      <c r="G103" s="82"/>
      <c r="H103" s="82"/>
      <c r="I103" s="82"/>
      <c r="J103" s="82">
        <f t="shared" si="8"/>
        <v>0</v>
      </c>
      <c r="K103" s="82"/>
      <c r="L103" s="82"/>
      <c r="M103" s="82"/>
      <c r="N103" s="82">
        <f t="shared" si="6"/>
        <v>0</v>
      </c>
    </row>
    <row r="104" spans="1:14" s="51" customFormat="1" ht="102" customHeight="1" hidden="1">
      <c r="A104" s="4">
        <v>2281</v>
      </c>
      <c r="B104" s="4"/>
      <c r="C104" s="82"/>
      <c r="D104" s="82"/>
      <c r="E104" s="82"/>
      <c r="F104" s="82">
        <f t="shared" si="7"/>
        <v>0</v>
      </c>
      <c r="G104" s="82"/>
      <c r="H104" s="82"/>
      <c r="I104" s="82"/>
      <c r="J104" s="82">
        <f t="shared" si="8"/>
        <v>0</v>
      </c>
      <c r="K104" s="82"/>
      <c r="L104" s="82"/>
      <c r="M104" s="82"/>
      <c r="N104" s="82">
        <f t="shared" si="6"/>
        <v>0</v>
      </c>
    </row>
    <row r="105" spans="1:14" s="51" customFormat="1" ht="114.75" customHeight="1" hidden="1">
      <c r="A105" s="4">
        <v>2282</v>
      </c>
      <c r="B105" s="4"/>
      <c r="C105" s="82"/>
      <c r="D105" s="82"/>
      <c r="E105" s="82"/>
      <c r="F105" s="82">
        <f t="shared" si="7"/>
        <v>0</v>
      </c>
      <c r="G105" s="82"/>
      <c r="H105" s="82"/>
      <c r="I105" s="82"/>
      <c r="J105" s="82">
        <f t="shared" si="8"/>
        <v>0</v>
      </c>
      <c r="K105" s="82"/>
      <c r="L105" s="82"/>
      <c r="M105" s="82"/>
      <c r="N105" s="82">
        <f t="shared" si="6"/>
        <v>0</v>
      </c>
    </row>
    <row r="106" spans="1:14" s="51" customFormat="1" ht="13.5" customHeight="1" hidden="1">
      <c r="A106" s="4">
        <v>2400</v>
      </c>
      <c r="B106" s="4"/>
      <c r="C106" s="82"/>
      <c r="D106" s="82"/>
      <c r="E106" s="82"/>
      <c r="F106" s="82">
        <f t="shared" si="7"/>
        <v>0</v>
      </c>
      <c r="G106" s="82"/>
      <c r="H106" s="82"/>
      <c r="I106" s="82"/>
      <c r="J106" s="82">
        <f t="shared" si="8"/>
        <v>0</v>
      </c>
      <c r="K106" s="82"/>
      <c r="L106" s="82"/>
      <c r="M106" s="82"/>
      <c r="N106" s="82">
        <f t="shared" si="6"/>
        <v>0</v>
      </c>
    </row>
    <row r="107" spans="1:14" s="51" customFormat="1" ht="24" customHeight="1">
      <c r="A107" s="28"/>
      <c r="B107" s="156" t="s">
        <v>107</v>
      </c>
      <c r="C107" s="107" t="s">
        <v>38</v>
      </c>
      <c r="D107" s="107" t="s">
        <v>38</v>
      </c>
      <c r="E107" s="107" t="s">
        <v>38</v>
      </c>
      <c r="F107" s="90" t="s">
        <v>38</v>
      </c>
      <c r="G107" s="107" t="s">
        <v>38</v>
      </c>
      <c r="H107" s="90" t="s">
        <v>38</v>
      </c>
      <c r="I107" s="90" t="s">
        <v>38</v>
      </c>
      <c r="J107" s="90" t="s">
        <v>38</v>
      </c>
      <c r="K107" s="107" t="s">
        <v>38</v>
      </c>
      <c r="L107" s="90" t="s">
        <v>38</v>
      </c>
      <c r="M107" s="90" t="s">
        <v>38</v>
      </c>
      <c r="N107" s="90" t="s">
        <v>38</v>
      </c>
    </row>
    <row r="108" spans="1:14" s="51" customFormat="1" ht="76.5" customHeight="1" hidden="1">
      <c r="A108" s="28">
        <v>2620</v>
      </c>
      <c r="B108" s="28"/>
      <c r="C108" s="107"/>
      <c r="D108" s="107"/>
      <c r="E108" s="107"/>
      <c r="F108" s="90">
        <f aca="true" t="shared" si="9" ref="F108:F117">C108</f>
        <v>0</v>
      </c>
      <c r="G108" s="90"/>
      <c r="H108" s="90"/>
      <c r="I108" s="90"/>
      <c r="J108" s="90">
        <f aca="true" t="shared" si="10" ref="J108:J117">G108+H108</f>
        <v>0</v>
      </c>
      <c r="K108" s="90"/>
      <c r="L108" s="90" t="s">
        <v>38</v>
      </c>
      <c r="M108" s="90" t="s">
        <v>38</v>
      </c>
      <c r="N108" s="90">
        <f aca="true" t="shared" si="11" ref="N108:N118">K108</f>
        <v>0</v>
      </c>
    </row>
    <row r="109" spans="1:14" s="51" customFormat="1" ht="89.25" customHeight="1" hidden="1">
      <c r="A109" s="28">
        <v>2630</v>
      </c>
      <c r="B109" s="28"/>
      <c r="C109" s="107"/>
      <c r="D109" s="107"/>
      <c r="E109" s="107"/>
      <c r="F109" s="90">
        <f t="shared" si="9"/>
        <v>0</v>
      </c>
      <c r="G109" s="90"/>
      <c r="H109" s="90"/>
      <c r="I109" s="90"/>
      <c r="J109" s="90">
        <f t="shared" si="10"/>
        <v>0</v>
      </c>
      <c r="K109" s="90"/>
      <c r="L109" s="90" t="s">
        <v>38</v>
      </c>
      <c r="M109" s="90" t="s">
        <v>38</v>
      </c>
      <c r="N109" s="90">
        <f t="shared" si="11"/>
        <v>0</v>
      </c>
    </row>
    <row r="110" spans="1:14" s="51" customFormat="1" ht="13.5" customHeight="1" hidden="1">
      <c r="A110" s="28">
        <v>2700</v>
      </c>
      <c r="B110" s="28"/>
      <c r="C110" s="107"/>
      <c r="D110" s="107"/>
      <c r="E110" s="107"/>
      <c r="F110" s="90">
        <f t="shared" si="9"/>
        <v>0</v>
      </c>
      <c r="G110" s="90"/>
      <c r="H110" s="90"/>
      <c r="I110" s="90"/>
      <c r="J110" s="90">
        <f t="shared" si="10"/>
        <v>0</v>
      </c>
      <c r="K110" s="90"/>
      <c r="L110" s="90" t="s">
        <v>38</v>
      </c>
      <c r="M110" s="90" t="s">
        <v>38</v>
      </c>
      <c r="N110" s="90">
        <f t="shared" si="11"/>
        <v>0</v>
      </c>
    </row>
    <row r="111" spans="1:14" s="51" customFormat="1" ht="13.5" customHeight="1" hidden="1">
      <c r="A111" s="28">
        <v>2800</v>
      </c>
      <c r="B111" s="28"/>
      <c r="C111" s="107"/>
      <c r="D111" s="107"/>
      <c r="E111" s="107"/>
      <c r="F111" s="90">
        <f t="shared" si="9"/>
        <v>0</v>
      </c>
      <c r="G111" s="90"/>
      <c r="H111" s="90"/>
      <c r="I111" s="90"/>
      <c r="J111" s="90">
        <f t="shared" si="10"/>
        <v>0</v>
      </c>
      <c r="K111" s="90"/>
      <c r="L111" s="90" t="s">
        <v>38</v>
      </c>
      <c r="M111" s="90" t="s">
        <v>38</v>
      </c>
      <c r="N111" s="90">
        <f t="shared" si="11"/>
        <v>0</v>
      </c>
    </row>
    <row r="112" spans="1:14" s="51" customFormat="1" ht="76.5" customHeight="1" hidden="1">
      <c r="A112" s="28">
        <v>3110</v>
      </c>
      <c r="B112" s="28"/>
      <c r="C112" s="107"/>
      <c r="D112" s="107"/>
      <c r="E112" s="107"/>
      <c r="F112" s="90">
        <f t="shared" si="9"/>
        <v>0</v>
      </c>
      <c r="G112" s="90"/>
      <c r="H112" s="90"/>
      <c r="I112" s="90"/>
      <c r="J112" s="90">
        <f t="shared" si="10"/>
        <v>0</v>
      </c>
      <c r="K112" s="90"/>
      <c r="L112" s="90" t="s">
        <v>38</v>
      </c>
      <c r="M112" s="90" t="s">
        <v>38</v>
      </c>
      <c r="N112" s="90">
        <f t="shared" si="11"/>
        <v>0</v>
      </c>
    </row>
    <row r="113" spans="1:14" s="51" customFormat="1" ht="14.25" customHeight="1" hidden="1">
      <c r="A113" s="28">
        <v>3120</v>
      </c>
      <c r="B113" s="28"/>
      <c r="C113" s="107"/>
      <c r="D113" s="107"/>
      <c r="E113" s="107"/>
      <c r="F113" s="90">
        <f t="shared" si="9"/>
        <v>0</v>
      </c>
      <c r="G113" s="90"/>
      <c r="H113" s="90"/>
      <c r="I113" s="90"/>
      <c r="J113" s="90">
        <f t="shared" si="10"/>
        <v>0</v>
      </c>
      <c r="K113" s="90"/>
      <c r="L113" s="90" t="s">
        <v>38</v>
      </c>
      <c r="M113" s="90" t="s">
        <v>38</v>
      </c>
      <c r="N113" s="90">
        <f t="shared" si="11"/>
        <v>0</v>
      </c>
    </row>
    <row r="114" spans="1:14" s="51" customFormat="1" ht="14.25" customHeight="1" hidden="1">
      <c r="A114" s="28">
        <v>3130</v>
      </c>
      <c r="B114" s="28"/>
      <c r="C114" s="107"/>
      <c r="D114" s="107"/>
      <c r="E114" s="107"/>
      <c r="F114" s="90">
        <f t="shared" si="9"/>
        <v>0</v>
      </c>
      <c r="G114" s="90"/>
      <c r="H114" s="90"/>
      <c r="I114" s="90"/>
      <c r="J114" s="90">
        <f t="shared" si="10"/>
        <v>0</v>
      </c>
      <c r="K114" s="90"/>
      <c r="L114" s="90" t="s">
        <v>38</v>
      </c>
      <c r="M114" s="90" t="s">
        <v>38</v>
      </c>
      <c r="N114" s="90">
        <f t="shared" si="11"/>
        <v>0</v>
      </c>
    </row>
    <row r="115" spans="1:14" s="51" customFormat="1" ht="14.25" customHeight="1" hidden="1">
      <c r="A115" s="28">
        <v>3140</v>
      </c>
      <c r="B115" s="28"/>
      <c r="C115" s="107"/>
      <c r="D115" s="107"/>
      <c r="E115" s="107"/>
      <c r="F115" s="90">
        <f t="shared" si="9"/>
        <v>0</v>
      </c>
      <c r="G115" s="90"/>
      <c r="H115" s="90"/>
      <c r="I115" s="90"/>
      <c r="J115" s="90">
        <f t="shared" si="10"/>
        <v>0</v>
      </c>
      <c r="K115" s="90"/>
      <c r="L115" s="90" t="s">
        <v>38</v>
      </c>
      <c r="M115" s="90" t="s">
        <v>38</v>
      </c>
      <c r="N115" s="90">
        <f t="shared" si="11"/>
        <v>0</v>
      </c>
    </row>
    <row r="116" spans="1:14" s="51" customFormat="1" ht="14.25" customHeight="1" hidden="1">
      <c r="A116" s="28">
        <v>3150</v>
      </c>
      <c r="B116" s="28"/>
      <c r="C116" s="107"/>
      <c r="D116" s="107"/>
      <c r="E116" s="107"/>
      <c r="F116" s="90">
        <f t="shared" si="9"/>
        <v>0</v>
      </c>
      <c r="G116" s="90"/>
      <c r="H116" s="90"/>
      <c r="I116" s="90"/>
      <c r="J116" s="90">
        <f t="shared" si="10"/>
        <v>0</v>
      </c>
      <c r="K116" s="90"/>
      <c r="L116" s="90" t="s">
        <v>38</v>
      </c>
      <c r="M116" s="90" t="s">
        <v>38</v>
      </c>
      <c r="N116" s="90">
        <f t="shared" si="11"/>
        <v>0</v>
      </c>
    </row>
    <row r="117" spans="1:14" s="51" customFormat="1" ht="14.25" customHeight="1" hidden="1">
      <c r="A117" s="28">
        <v>3160</v>
      </c>
      <c r="B117" s="28"/>
      <c r="C117" s="107"/>
      <c r="D117" s="107"/>
      <c r="E117" s="107"/>
      <c r="F117" s="90">
        <f t="shared" si="9"/>
        <v>0</v>
      </c>
      <c r="G117" s="90"/>
      <c r="H117" s="90"/>
      <c r="I117" s="90"/>
      <c r="J117" s="90">
        <f t="shared" si="10"/>
        <v>0</v>
      </c>
      <c r="K117" s="90"/>
      <c r="L117" s="90" t="s">
        <v>38</v>
      </c>
      <c r="M117" s="90" t="s">
        <v>38</v>
      </c>
      <c r="N117" s="90">
        <f t="shared" si="11"/>
        <v>0</v>
      </c>
    </row>
    <row r="118" spans="1:14" s="51" customFormat="1" ht="63.75" customHeight="1" hidden="1">
      <c r="A118" s="28">
        <v>3210</v>
      </c>
      <c r="B118" s="28"/>
      <c r="C118" s="107" t="s">
        <v>38</v>
      </c>
      <c r="D118" s="107"/>
      <c r="E118" s="107">
        <f>D118</f>
        <v>0</v>
      </c>
      <c r="F118" s="107">
        <f>E118</f>
        <v>0</v>
      </c>
      <c r="G118" s="90" t="s">
        <v>38</v>
      </c>
      <c r="H118" s="90" t="s">
        <v>38</v>
      </c>
      <c r="I118" s="90" t="s">
        <v>38</v>
      </c>
      <c r="J118" s="90" t="str">
        <f>H118</f>
        <v>-</v>
      </c>
      <c r="K118" s="90" t="s">
        <v>38</v>
      </c>
      <c r="L118" s="90" t="s">
        <v>38</v>
      </c>
      <c r="M118" s="90" t="s">
        <v>38</v>
      </c>
      <c r="N118" s="90" t="str">
        <f t="shared" si="11"/>
        <v>-</v>
      </c>
    </row>
    <row r="119" spans="1:14" s="51" customFormat="1" ht="76.5" customHeight="1" hidden="1">
      <c r="A119" s="28">
        <v>3220</v>
      </c>
      <c r="B119" s="28"/>
      <c r="C119" s="90"/>
      <c r="D119" s="90" t="s">
        <v>38</v>
      </c>
      <c r="E119" s="90" t="s">
        <v>38</v>
      </c>
      <c r="F119" s="90" t="e">
        <f>C119+D119</f>
        <v>#VALUE!</v>
      </c>
      <c r="G119" s="90"/>
      <c r="H119" s="90"/>
      <c r="I119" s="90"/>
      <c r="J119" s="90">
        <f>G119+H119</f>
        <v>0</v>
      </c>
      <c r="K119" s="90"/>
      <c r="L119" s="90" t="s">
        <v>38</v>
      </c>
      <c r="M119" s="90" t="s">
        <v>38</v>
      </c>
      <c r="N119" s="90" t="e">
        <f>K119+L119</f>
        <v>#VALUE!</v>
      </c>
    </row>
    <row r="120" spans="1:14" s="51" customFormat="1" ht="89.25" customHeight="1" hidden="1">
      <c r="A120" s="28">
        <v>3230</v>
      </c>
      <c r="B120" s="28"/>
      <c r="C120" s="90"/>
      <c r="D120" s="90" t="s">
        <v>38</v>
      </c>
      <c r="E120" s="90" t="s">
        <v>38</v>
      </c>
      <c r="F120" s="90" t="e">
        <f>C120+D120</f>
        <v>#VALUE!</v>
      </c>
      <c r="G120" s="90"/>
      <c r="H120" s="90"/>
      <c r="I120" s="90"/>
      <c r="J120" s="90">
        <f>G120+H120</f>
        <v>0</v>
      </c>
      <c r="K120" s="90"/>
      <c r="L120" s="90" t="s">
        <v>38</v>
      </c>
      <c r="M120" s="90" t="s">
        <v>38</v>
      </c>
      <c r="N120" s="90" t="e">
        <f>K120+L120</f>
        <v>#VALUE!</v>
      </c>
    </row>
    <row r="121" spans="1:14" s="51" customFormat="1" ht="13.5" customHeight="1" hidden="1">
      <c r="A121" s="28">
        <v>3240</v>
      </c>
      <c r="B121" s="28"/>
      <c r="C121" s="90"/>
      <c r="D121" s="90" t="s">
        <v>38</v>
      </c>
      <c r="E121" s="90" t="s">
        <v>38</v>
      </c>
      <c r="F121" s="90" t="e">
        <f>C121+D121</f>
        <v>#VALUE!</v>
      </c>
      <c r="G121" s="90"/>
      <c r="H121" s="90"/>
      <c r="I121" s="90"/>
      <c r="J121" s="90">
        <f>G121+H121</f>
        <v>0</v>
      </c>
      <c r="K121" s="90"/>
      <c r="L121" s="90" t="s">
        <v>38</v>
      </c>
      <c r="M121" s="90" t="s">
        <v>38</v>
      </c>
      <c r="N121" s="90" t="e">
        <f>K121+L121</f>
        <v>#VALUE!</v>
      </c>
    </row>
    <row r="122" spans="1:14" s="51" customFormat="1" ht="13.5" customHeight="1" hidden="1">
      <c r="A122" s="28">
        <v>9000</v>
      </c>
      <c r="B122" s="28"/>
      <c r="C122" s="90"/>
      <c r="D122" s="90" t="s">
        <v>38</v>
      </c>
      <c r="E122" s="90" t="s">
        <v>38</v>
      </c>
      <c r="F122" s="90" t="e">
        <f>C122+D122</f>
        <v>#VALUE!</v>
      </c>
      <c r="G122" s="90"/>
      <c r="H122" s="90"/>
      <c r="I122" s="90"/>
      <c r="J122" s="90">
        <f>G122+H122</f>
        <v>0</v>
      </c>
      <c r="K122" s="90"/>
      <c r="L122" s="90" t="s">
        <v>38</v>
      </c>
      <c r="M122" s="90" t="s">
        <v>38</v>
      </c>
      <c r="N122" s="90" t="e">
        <f>K122+L122</f>
        <v>#VALUE!</v>
      </c>
    </row>
    <row r="123" spans="1:14" s="51" customFormat="1" ht="15.75">
      <c r="A123" s="28"/>
      <c r="B123" s="106" t="s">
        <v>135</v>
      </c>
      <c r="C123" s="105" t="s">
        <v>38</v>
      </c>
      <c r="D123" s="105" t="s">
        <v>38</v>
      </c>
      <c r="E123" s="105" t="s">
        <v>38</v>
      </c>
      <c r="F123" s="105" t="s">
        <v>38</v>
      </c>
      <c r="G123" s="105" t="s">
        <v>38</v>
      </c>
      <c r="H123" s="105" t="s">
        <v>38</v>
      </c>
      <c r="I123" s="105" t="s">
        <v>38</v>
      </c>
      <c r="J123" s="105" t="s">
        <v>38</v>
      </c>
      <c r="K123" s="105" t="s">
        <v>38</v>
      </c>
      <c r="L123" s="105" t="s">
        <v>38</v>
      </c>
      <c r="M123" s="105" t="s">
        <v>38</v>
      </c>
      <c r="N123" s="105" t="str">
        <f>K123</f>
        <v>-</v>
      </c>
    </row>
    <row r="124" s="51" customFormat="1" ht="15.75"/>
    <row r="125" s="51" customFormat="1" ht="15.75"/>
    <row r="126" spans="1:2" s="51" customFormat="1" ht="15.75">
      <c r="A126" s="54" t="s">
        <v>153</v>
      </c>
      <c r="B126" s="53" t="s">
        <v>164</v>
      </c>
    </row>
    <row r="127" s="51" customFormat="1" ht="15.75">
      <c r="J127" s="55" t="s">
        <v>57</v>
      </c>
    </row>
    <row r="128" spans="1:10" s="51" customFormat="1" ht="15.75" customHeight="1">
      <c r="A128" s="241" t="s">
        <v>161</v>
      </c>
      <c r="B128" s="241" t="s">
        <v>62</v>
      </c>
      <c r="C128" s="252" t="s">
        <v>123</v>
      </c>
      <c r="D128" s="253"/>
      <c r="E128" s="253"/>
      <c r="F128" s="254"/>
      <c r="G128" s="252" t="s">
        <v>141</v>
      </c>
      <c r="H128" s="253"/>
      <c r="I128" s="253"/>
      <c r="J128" s="254"/>
    </row>
    <row r="129" spans="1:10" s="51" customFormat="1" ht="53.25" customHeight="1">
      <c r="A129" s="242"/>
      <c r="B129" s="242"/>
      <c r="C129" s="28" t="s">
        <v>4</v>
      </c>
      <c r="D129" s="28" t="s">
        <v>5</v>
      </c>
      <c r="E129" s="134" t="s">
        <v>157</v>
      </c>
      <c r="F129" s="4" t="s">
        <v>6</v>
      </c>
      <c r="G129" s="28" t="s">
        <v>4</v>
      </c>
      <c r="H129" s="28" t="s">
        <v>5</v>
      </c>
      <c r="I129" s="134" t="s">
        <v>157</v>
      </c>
      <c r="J129" s="4" t="s">
        <v>55</v>
      </c>
    </row>
    <row r="130" spans="1:10" s="51" customFormat="1" ht="15.75">
      <c r="A130" s="28">
        <v>1</v>
      </c>
      <c r="B130" s="28">
        <v>2</v>
      </c>
      <c r="C130" s="28">
        <v>3</v>
      </c>
      <c r="D130" s="28">
        <v>4</v>
      </c>
      <c r="E130" s="28">
        <v>5</v>
      </c>
      <c r="F130" s="28">
        <v>6</v>
      </c>
      <c r="G130" s="28">
        <v>7</v>
      </c>
      <c r="H130" s="28">
        <v>8</v>
      </c>
      <c r="I130" s="28">
        <v>9</v>
      </c>
      <c r="J130" s="28">
        <v>10</v>
      </c>
    </row>
    <row r="131" spans="1:15" s="51" customFormat="1" ht="13.5" customHeight="1">
      <c r="A131" s="32" t="s">
        <v>36</v>
      </c>
      <c r="B131" s="8" t="s">
        <v>72</v>
      </c>
      <c r="C131" s="208">
        <v>2304078.9000000004</v>
      </c>
      <c r="D131" s="169">
        <v>173831</v>
      </c>
      <c r="E131" s="82" t="s">
        <v>38</v>
      </c>
      <c r="F131" s="208">
        <f>C131+D131</f>
        <v>2477909.9000000004</v>
      </c>
      <c r="G131" s="169">
        <v>2479193</v>
      </c>
      <c r="H131" s="169">
        <v>187042</v>
      </c>
      <c r="I131" s="82" t="s">
        <v>38</v>
      </c>
      <c r="J131" s="169">
        <f>G131+H131</f>
        <v>2666235</v>
      </c>
      <c r="K131" s="209"/>
      <c r="L131" s="210"/>
      <c r="M131" s="210"/>
      <c r="N131" s="209"/>
      <c r="O131" s="108"/>
    </row>
    <row r="132" spans="1:15" s="51" customFormat="1" ht="13.5" customHeight="1">
      <c r="A132" s="4">
        <v>2120</v>
      </c>
      <c r="B132" s="8" t="s">
        <v>73</v>
      </c>
      <c r="C132" s="208">
        <v>506959.60000000003</v>
      </c>
      <c r="D132" s="169">
        <v>38243</v>
      </c>
      <c r="E132" s="82" t="s">
        <v>38</v>
      </c>
      <c r="F132" s="208">
        <f aca="true" t="shared" si="12" ref="F132:F139">C132+D132</f>
        <v>545202.6000000001</v>
      </c>
      <c r="G132" s="169">
        <v>545489</v>
      </c>
      <c r="H132" s="169">
        <v>41149</v>
      </c>
      <c r="I132" s="82" t="s">
        <v>38</v>
      </c>
      <c r="J132" s="169">
        <f aca="true" t="shared" si="13" ref="J132:J139">G132+H132</f>
        <v>586638</v>
      </c>
      <c r="K132" s="211"/>
      <c r="L132" s="210"/>
      <c r="M132" s="210"/>
      <c r="N132" s="209"/>
      <c r="O132" s="108"/>
    </row>
    <row r="133" spans="1:15" s="51" customFormat="1" ht="13.5" customHeight="1">
      <c r="A133" s="4">
        <v>2210</v>
      </c>
      <c r="B133" s="8" t="s">
        <v>74</v>
      </c>
      <c r="C133" s="208">
        <v>49082</v>
      </c>
      <c r="D133" s="169" t="s">
        <v>38</v>
      </c>
      <c r="E133" s="82" t="s">
        <v>38</v>
      </c>
      <c r="F133" s="208">
        <f>C133</f>
        <v>49082</v>
      </c>
      <c r="G133" s="169">
        <v>51782</v>
      </c>
      <c r="H133" s="169" t="s">
        <v>38</v>
      </c>
      <c r="I133" s="82" t="s">
        <v>38</v>
      </c>
      <c r="J133" s="169">
        <f>G133</f>
        <v>51782</v>
      </c>
      <c r="K133" s="211"/>
      <c r="L133" s="210"/>
      <c r="M133" s="210"/>
      <c r="N133" s="209"/>
      <c r="O133" s="108"/>
    </row>
    <row r="134" spans="1:15" s="51" customFormat="1" ht="13.5" customHeight="1">
      <c r="A134" s="4">
        <v>2240</v>
      </c>
      <c r="B134" s="8" t="s">
        <v>75</v>
      </c>
      <c r="C134" s="208">
        <v>435229.3</v>
      </c>
      <c r="D134" s="169">
        <v>1581</v>
      </c>
      <c r="E134" s="82" t="s">
        <v>38</v>
      </c>
      <c r="F134" s="208">
        <f t="shared" si="12"/>
        <v>436810.3</v>
      </c>
      <c r="G134" s="169">
        <v>459167</v>
      </c>
      <c r="H134" s="169">
        <v>1668</v>
      </c>
      <c r="I134" s="82" t="s">
        <v>38</v>
      </c>
      <c r="J134" s="169">
        <f t="shared" si="13"/>
        <v>460835</v>
      </c>
      <c r="K134" s="211"/>
      <c r="L134" s="210"/>
      <c r="M134" s="210"/>
      <c r="N134" s="209"/>
      <c r="O134" s="108"/>
    </row>
    <row r="135" spans="1:15" s="51" customFormat="1" ht="13.5" customHeight="1">
      <c r="A135" s="4">
        <v>2250</v>
      </c>
      <c r="B135" s="8" t="s">
        <v>76</v>
      </c>
      <c r="C135" s="208">
        <v>1920.6</v>
      </c>
      <c r="D135" s="169" t="s">
        <v>38</v>
      </c>
      <c r="E135" s="82" t="s">
        <v>38</v>
      </c>
      <c r="F135" s="208">
        <f>C135</f>
        <v>1920.6</v>
      </c>
      <c r="G135" s="169">
        <v>2026</v>
      </c>
      <c r="H135" s="169" t="s">
        <v>38</v>
      </c>
      <c r="I135" s="82" t="s">
        <v>38</v>
      </c>
      <c r="J135" s="169">
        <f>G135</f>
        <v>2026</v>
      </c>
      <c r="K135" s="211"/>
      <c r="L135" s="210"/>
      <c r="M135" s="210"/>
      <c r="N135" s="209"/>
      <c r="O135" s="108"/>
    </row>
    <row r="136" spans="1:15" s="51" customFormat="1" ht="13.5" customHeight="1">
      <c r="A136" s="4">
        <v>2271</v>
      </c>
      <c r="B136" s="8" t="s">
        <v>241</v>
      </c>
      <c r="C136" s="208">
        <v>467056.12000000005</v>
      </c>
      <c r="D136" s="169">
        <v>46661</v>
      </c>
      <c r="E136" s="82" t="s">
        <v>38</v>
      </c>
      <c r="F136" s="208">
        <f t="shared" si="12"/>
        <v>513717.12000000005</v>
      </c>
      <c r="G136" s="208">
        <v>494612.43108</v>
      </c>
      <c r="H136" s="169">
        <v>49414</v>
      </c>
      <c r="I136" s="82" t="s">
        <v>38</v>
      </c>
      <c r="J136" s="169">
        <f t="shared" si="13"/>
        <v>544026.43108</v>
      </c>
      <c r="K136" s="211"/>
      <c r="L136" s="210"/>
      <c r="M136" s="210"/>
      <c r="N136" s="209"/>
      <c r="O136" s="108"/>
    </row>
    <row r="137" spans="1:15" s="51" customFormat="1" ht="13.5" customHeight="1">
      <c r="A137" s="4">
        <v>2272</v>
      </c>
      <c r="B137" s="8" t="s">
        <v>242</v>
      </c>
      <c r="C137" s="208">
        <v>8515.34</v>
      </c>
      <c r="D137" s="169">
        <v>4550</v>
      </c>
      <c r="E137" s="82" t="s">
        <v>38</v>
      </c>
      <c r="F137" s="208">
        <f t="shared" si="12"/>
        <v>13065.34</v>
      </c>
      <c r="G137" s="208">
        <v>9018</v>
      </c>
      <c r="H137" s="169">
        <v>4818</v>
      </c>
      <c r="I137" s="82" t="s">
        <v>38</v>
      </c>
      <c r="J137" s="169">
        <f t="shared" si="13"/>
        <v>13836</v>
      </c>
      <c r="K137" s="211"/>
      <c r="L137" s="210"/>
      <c r="M137" s="210"/>
      <c r="N137" s="209"/>
      <c r="O137" s="108"/>
    </row>
    <row r="138" spans="1:15" s="51" customFormat="1" ht="13.5" customHeight="1">
      <c r="A138" s="4">
        <v>2273</v>
      </c>
      <c r="B138" s="8" t="s">
        <v>243</v>
      </c>
      <c r="C138" s="208">
        <v>50605.14000000001</v>
      </c>
      <c r="D138" s="169">
        <v>8359</v>
      </c>
      <c r="E138" s="82" t="s">
        <v>38</v>
      </c>
      <c r="F138" s="208">
        <f t="shared" si="12"/>
        <v>58964.14000000001</v>
      </c>
      <c r="G138" s="208">
        <v>53591</v>
      </c>
      <c r="H138" s="169">
        <v>8852</v>
      </c>
      <c r="I138" s="82" t="s">
        <v>38</v>
      </c>
      <c r="J138" s="169">
        <f t="shared" si="13"/>
        <v>62443</v>
      </c>
      <c r="K138" s="211"/>
      <c r="L138" s="210"/>
      <c r="M138" s="210"/>
      <c r="N138" s="209"/>
      <c r="O138" s="108"/>
    </row>
    <row r="139" spans="1:15" s="51" customFormat="1" ht="13.5" customHeight="1" hidden="1">
      <c r="A139" s="4">
        <v>2800</v>
      </c>
      <c r="B139" s="8" t="s">
        <v>80</v>
      </c>
      <c r="C139" s="208"/>
      <c r="D139" s="169" t="s">
        <v>38</v>
      </c>
      <c r="E139" s="82" t="s">
        <v>38</v>
      </c>
      <c r="F139" s="208" t="e">
        <f t="shared" si="12"/>
        <v>#VALUE!</v>
      </c>
      <c r="G139" s="208"/>
      <c r="H139" s="169" t="s">
        <v>38</v>
      </c>
      <c r="I139" s="82" t="s">
        <v>38</v>
      </c>
      <c r="J139" s="169" t="e">
        <f t="shared" si="13"/>
        <v>#VALUE!</v>
      </c>
      <c r="K139" s="211"/>
      <c r="L139" s="210"/>
      <c r="M139" s="210"/>
      <c r="N139" s="209"/>
      <c r="O139" s="108"/>
    </row>
    <row r="140" spans="1:15" s="51" customFormat="1" ht="30" customHeight="1">
      <c r="A140" s="4">
        <v>3110</v>
      </c>
      <c r="B140" s="8" t="s">
        <v>81</v>
      </c>
      <c r="C140" s="208" t="s">
        <v>38</v>
      </c>
      <c r="D140" s="169">
        <v>144045</v>
      </c>
      <c r="E140" s="208">
        <f>D140</f>
        <v>144045</v>
      </c>
      <c r="F140" s="208">
        <f>E140</f>
        <v>144045</v>
      </c>
      <c r="G140" s="208" t="s">
        <v>38</v>
      </c>
      <c r="H140" s="169">
        <v>151967</v>
      </c>
      <c r="I140" s="208">
        <f>H140</f>
        <v>151967</v>
      </c>
      <c r="J140" s="169">
        <f>H140</f>
        <v>151967</v>
      </c>
      <c r="K140" s="211"/>
      <c r="L140" s="211"/>
      <c r="M140" s="211"/>
      <c r="N140" s="211"/>
      <c r="O140" s="108"/>
    </row>
    <row r="141" spans="1:10" s="51" customFormat="1" ht="15.75">
      <c r="A141" s="28"/>
      <c r="B141" s="106" t="s">
        <v>135</v>
      </c>
      <c r="C141" s="212">
        <f>SUM(C131:C140)</f>
        <v>3823447.0000000005</v>
      </c>
      <c r="D141" s="212">
        <f>SUM(D131:D140)</f>
        <v>417270</v>
      </c>
      <c r="E141" s="212">
        <f>SUM(E131:E140)</f>
        <v>144045</v>
      </c>
      <c r="F141" s="212">
        <f>C141+D141</f>
        <v>4240717</v>
      </c>
      <c r="G141" s="212">
        <f>SUM(G131:G140)</f>
        <v>4094878.43108</v>
      </c>
      <c r="H141" s="212">
        <f>SUM(H131:H140)</f>
        <v>444910</v>
      </c>
      <c r="I141" s="212">
        <f>SUM(I131:I140)</f>
        <v>151967</v>
      </c>
      <c r="J141" s="212">
        <f>G141+H141</f>
        <v>4539788.4310800005</v>
      </c>
    </row>
    <row r="142" s="51" customFormat="1" ht="15.75"/>
    <row r="143" s="51" customFormat="1" ht="15.75"/>
    <row r="144" spans="1:2" s="51" customFormat="1" ht="15.75">
      <c r="A144" s="54" t="s">
        <v>165</v>
      </c>
      <c r="B144" s="53" t="s">
        <v>166</v>
      </c>
    </row>
    <row r="145" s="51" customFormat="1" ht="15.75">
      <c r="J145" s="55" t="s">
        <v>57</v>
      </c>
    </row>
    <row r="146" spans="1:10" s="51" customFormat="1" ht="15.75" customHeight="1">
      <c r="A146" s="241" t="s">
        <v>163</v>
      </c>
      <c r="B146" s="241" t="s">
        <v>62</v>
      </c>
      <c r="C146" s="252" t="s">
        <v>123</v>
      </c>
      <c r="D146" s="253"/>
      <c r="E146" s="253"/>
      <c r="F146" s="254"/>
      <c r="G146" s="252" t="s">
        <v>141</v>
      </c>
      <c r="H146" s="253"/>
      <c r="I146" s="253"/>
      <c r="J146" s="254"/>
    </row>
    <row r="147" spans="1:10" s="51" customFormat="1" ht="53.25" customHeight="1">
      <c r="A147" s="242"/>
      <c r="B147" s="242"/>
      <c r="C147" s="28" t="s">
        <v>4</v>
      </c>
      <c r="D147" s="28" t="s">
        <v>5</v>
      </c>
      <c r="E147" s="134" t="s">
        <v>157</v>
      </c>
      <c r="F147" s="4" t="s">
        <v>6</v>
      </c>
      <c r="G147" s="28" t="s">
        <v>4</v>
      </c>
      <c r="H147" s="28" t="s">
        <v>5</v>
      </c>
      <c r="I147" s="134" t="s">
        <v>157</v>
      </c>
      <c r="J147" s="4" t="s">
        <v>55</v>
      </c>
    </row>
    <row r="148" spans="1:10" s="51" customFormat="1" ht="15.75">
      <c r="A148" s="28">
        <v>1</v>
      </c>
      <c r="B148" s="28">
        <v>2</v>
      </c>
      <c r="C148" s="28">
        <v>3</v>
      </c>
      <c r="D148" s="28">
        <v>4</v>
      </c>
      <c r="E148" s="28">
        <v>5</v>
      </c>
      <c r="F148" s="28">
        <v>6</v>
      </c>
      <c r="G148" s="28">
        <v>7</v>
      </c>
      <c r="H148" s="28">
        <v>8</v>
      </c>
      <c r="I148" s="28">
        <v>9</v>
      </c>
      <c r="J148" s="28">
        <v>10</v>
      </c>
    </row>
    <row r="149" spans="1:10" s="51" customFormat="1" ht="15.75">
      <c r="A149" s="32"/>
      <c r="B149" s="156" t="s">
        <v>107</v>
      </c>
      <c r="C149" s="28" t="s">
        <v>38</v>
      </c>
      <c r="D149" s="28" t="s">
        <v>38</v>
      </c>
      <c r="E149" s="28" t="s">
        <v>38</v>
      </c>
      <c r="F149" s="28" t="s">
        <v>38</v>
      </c>
      <c r="G149" s="28" t="s">
        <v>38</v>
      </c>
      <c r="H149" s="28" t="s">
        <v>38</v>
      </c>
      <c r="I149" s="28" t="s">
        <v>38</v>
      </c>
      <c r="J149" s="28" t="s">
        <v>38</v>
      </c>
    </row>
    <row r="150" spans="1:10" s="51" customFormat="1" ht="15.75">
      <c r="A150" s="28"/>
      <c r="B150" s="106" t="s">
        <v>3</v>
      </c>
      <c r="C150" s="28" t="s">
        <v>38</v>
      </c>
      <c r="D150" s="28" t="s">
        <v>38</v>
      </c>
      <c r="E150" s="28" t="s">
        <v>38</v>
      </c>
      <c r="F150" s="28" t="s">
        <v>38</v>
      </c>
      <c r="G150" s="28" t="s">
        <v>38</v>
      </c>
      <c r="H150" s="28" t="s">
        <v>38</v>
      </c>
      <c r="I150" s="28" t="s">
        <v>38</v>
      </c>
      <c r="J150" s="28" t="s">
        <v>38</v>
      </c>
    </row>
    <row r="151" s="51" customFormat="1" ht="15.75"/>
    <row r="152" s="51" customFormat="1" ht="15.75"/>
    <row r="153" s="51" customFormat="1" ht="15.75"/>
    <row r="154" s="51" customFormat="1" ht="15.75"/>
    <row r="155" s="51" customFormat="1" ht="15.75"/>
    <row r="156" s="51" customFormat="1" ht="15.75"/>
    <row r="157" s="51" customFormat="1" ht="15.75"/>
    <row r="158" s="51" customFormat="1" ht="15.75"/>
    <row r="159" s="51" customFormat="1" ht="15.75"/>
    <row r="160" s="51" customFormat="1" ht="15.75"/>
    <row r="161" s="51" customFormat="1" ht="15.75"/>
    <row r="162" s="51" customFormat="1" ht="15.75"/>
    <row r="163" s="51" customFormat="1" ht="15.75"/>
    <row r="164" s="51" customFormat="1" ht="15.75"/>
    <row r="165" s="51" customFormat="1" ht="15.75"/>
    <row r="166" s="51" customFormat="1" ht="15.75"/>
    <row r="167" s="51" customFormat="1" ht="15.75"/>
    <row r="168" s="51" customFormat="1" ht="15.75"/>
    <row r="169" s="51" customFormat="1" ht="15.75"/>
    <row r="170" s="51" customFormat="1" ht="15.75"/>
    <row r="171" s="51" customFormat="1" ht="15.75"/>
    <row r="172" s="51" customFormat="1" ht="15.75"/>
    <row r="173" s="51" customFormat="1" ht="15.75"/>
    <row r="174" s="51" customFormat="1" ht="15.75"/>
    <row r="175" s="51" customFormat="1" ht="15.75"/>
    <row r="176" s="51" customFormat="1" ht="15.75"/>
    <row r="177" s="51" customFormat="1" ht="15.75"/>
    <row r="178" s="51" customFormat="1" ht="15.75"/>
    <row r="179" s="51" customFormat="1" ht="15.75"/>
    <row r="180" s="51" customFormat="1" ht="15.75"/>
    <row r="181" s="51" customFormat="1" ht="15.75"/>
    <row r="182" s="51" customFormat="1" ht="15.75"/>
    <row r="183" s="51" customFormat="1" ht="15.75"/>
    <row r="184" s="51" customFormat="1" ht="15.75"/>
    <row r="185" s="51" customFormat="1" ht="15.75"/>
    <row r="186" s="51" customFormat="1" ht="15.75"/>
    <row r="187" s="51" customFormat="1" ht="15.75"/>
    <row r="188" s="51" customFormat="1" ht="15.75"/>
    <row r="189" s="51" customFormat="1" ht="15.75"/>
    <row r="190" s="51" customFormat="1" ht="15.75"/>
    <row r="191" s="51" customFormat="1" ht="15.75"/>
    <row r="192" spans="12:15" s="51" customFormat="1" ht="15.75">
      <c r="L192"/>
      <c r="M192"/>
      <c r="N192"/>
      <c r="O192"/>
    </row>
    <row r="193" spans="12:15" s="51" customFormat="1" ht="15.75">
      <c r="L193"/>
      <c r="M193"/>
      <c r="N193"/>
      <c r="O193"/>
    </row>
    <row r="194" spans="12:15" s="51" customFormat="1" ht="15.75">
      <c r="L194"/>
      <c r="M194"/>
      <c r="N194"/>
      <c r="O194"/>
    </row>
    <row r="195" spans="12:15" s="51" customFormat="1" ht="15.75">
      <c r="L195"/>
      <c r="M195"/>
      <c r="N195"/>
      <c r="O195"/>
    </row>
    <row r="196" spans="12:15" s="51" customFormat="1" ht="15.75">
      <c r="L196"/>
      <c r="M196"/>
      <c r="N196"/>
      <c r="O196"/>
    </row>
    <row r="197" spans="12:15" s="51" customFormat="1" ht="15.75">
      <c r="L197"/>
      <c r="M197"/>
      <c r="N197"/>
      <c r="O197"/>
    </row>
    <row r="198" spans="12:15" s="51" customFormat="1" ht="15.75">
      <c r="L198"/>
      <c r="M198"/>
      <c r="N198"/>
      <c r="O198"/>
    </row>
    <row r="199" spans="11:15" s="51" customFormat="1" ht="15.75">
      <c r="K199"/>
      <c r="L199"/>
      <c r="M199"/>
      <c r="N199"/>
      <c r="O199"/>
    </row>
    <row r="200" spans="11:15" s="51" customFormat="1" ht="15.75">
      <c r="K200"/>
      <c r="L200"/>
      <c r="M200"/>
      <c r="N200"/>
      <c r="O200"/>
    </row>
    <row r="201" spans="11:15" s="51" customFormat="1" ht="15.75">
      <c r="K201"/>
      <c r="L201"/>
      <c r="M201"/>
      <c r="N201"/>
      <c r="O201"/>
    </row>
    <row r="202" spans="11:15" s="51" customFormat="1" ht="15.75">
      <c r="K202"/>
      <c r="L202"/>
      <c r="M202"/>
      <c r="N202"/>
      <c r="O202"/>
    </row>
    <row r="203" spans="11:15" s="51" customFormat="1" ht="15.75">
      <c r="K203"/>
      <c r="L203"/>
      <c r="M203"/>
      <c r="N203"/>
      <c r="O203"/>
    </row>
    <row r="204" spans="11:15" s="51" customFormat="1" ht="15.75">
      <c r="K204"/>
      <c r="L204"/>
      <c r="M204"/>
      <c r="N204"/>
      <c r="O204"/>
    </row>
    <row r="205" spans="11:15" s="51" customFormat="1" ht="15.75">
      <c r="K205"/>
      <c r="L205"/>
      <c r="M205"/>
      <c r="N205"/>
      <c r="O205"/>
    </row>
    <row r="206" spans="11:15" s="51" customFormat="1" ht="15.75">
      <c r="K206"/>
      <c r="L206"/>
      <c r="M206"/>
      <c r="N206"/>
      <c r="O206"/>
    </row>
    <row r="207" spans="11:15" s="51" customFormat="1" ht="15.75">
      <c r="K207"/>
      <c r="L207"/>
      <c r="M207"/>
      <c r="N207"/>
      <c r="O207"/>
    </row>
    <row r="208" spans="11:15" s="51" customFormat="1" ht="15.75">
      <c r="K208"/>
      <c r="L208"/>
      <c r="M208"/>
      <c r="N208"/>
      <c r="O208"/>
    </row>
    <row r="209" spans="11:15" s="51" customFormat="1" ht="15.75">
      <c r="K209"/>
      <c r="L209"/>
      <c r="M209"/>
      <c r="N209"/>
      <c r="O209"/>
    </row>
    <row r="210" spans="11:15" s="51" customFormat="1" ht="15.75">
      <c r="K210"/>
      <c r="L210"/>
      <c r="M210"/>
      <c r="N210"/>
      <c r="O210"/>
    </row>
    <row r="211" spans="11:15" s="51" customFormat="1" ht="15.75">
      <c r="K211"/>
      <c r="L211"/>
      <c r="M211"/>
      <c r="N211"/>
      <c r="O211"/>
    </row>
    <row r="212" spans="11:15" s="51" customFormat="1" ht="15.75">
      <c r="K212"/>
      <c r="L212"/>
      <c r="M212"/>
      <c r="N212"/>
      <c r="O212"/>
    </row>
    <row r="213" spans="1:15" s="51" customFormat="1" ht="15.75">
      <c r="A213"/>
      <c r="B213"/>
      <c r="C213"/>
      <c r="D213"/>
      <c r="E213"/>
      <c r="F213"/>
      <c r="G213"/>
      <c r="H213"/>
      <c r="I213"/>
      <c r="J213"/>
      <c r="K213"/>
      <c r="L213"/>
      <c r="M213"/>
      <c r="N213"/>
      <c r="O213"/>
    </row>
    <row r="214" spans="1:15" s="51" customFormat="1" ht="15.75">
      <c r="A214"/>
      <c r="B214"/>
      <c r="C214"/>
      <c r="D214"/>
      <c r="E214"/>
      <c r="F214"/>
      <c r="G214"/>
      <c r="H214"/>
      <c r="I214"/>
      <c r="J214"/>
      <c r="K214"/>
      <c r="L214"/>
      <c r="M214"/>
      <c r="N214"/>
      <c r="O214"/>
    </row>
  </sheetData>
  <sheetProtection/>
  <mergeCells count="40">
    <mergeCell ref="A146:A147"/>
    <mergeCell ref="B146:B147"/>
    <mergeCell ref="C146:F146"/>
    <mergeCell ref="G61:J61"/>
    <mergeCell ref="G146:J146"/>
    <mergeCell ref="A128:A129"/>
    <mergeCell ref="A92:A93"/>
    <mergeCell ref="A75:A76"/>
    <mergeCell ref="B75:B76"/>
    <mergeCell ref="B92:B93"/>
    <mergeCell ref="G75:J75"/>
    <mergeCell ref="B13:F13"/>
    <mergeCell ref="C61:F61"/>
    <mergeCell ref="B23:O23"/>
    <mergeCell ref="A61:A62"/>
    <mergeCell ref="B61:B62"/>
    <mergeCell ref="C128:F128"/>
    <mergeCell ref="G128:J128"/>
    <mergeCell ref="C75:F75"/>
    <mergeCell ref="C29:F29"/>
    <mergeCell ref="B14:F14"/>
    <mergeCell ref="B128:B129"/>
    <mergeCell ref="G29:J29"/>
    <mergeCell ref="C92:F92"/>
    <mergeCell ref="G92:J92"/>
    <mergeCell ref="K92:N92"/>
    <mergeCell ref="K29:N29"/>
    <mergeCell ref="K75:N75"/>
    <mergeCell ref="B7:F7"/>
    <mergeCell ref="B19:O19"/>
    <mergeCell ref="H8:O8"/>
    <mergeCell ref="H11:O11"/>
    <mergeCell ref="B8:F8"/>
    <mergeCell ref="B10:F10"/>
    <mergeCell ref="B11:F11"/>
    <mergeCell ref="A29:A30"/>
    <mergeCell ref="B20:F20"/>
    <mergeCell ref="K2:O3"/>
    <mergeCell ref="A5:N5"/>
    <mergeCell ref="B29:B30"/>
  </mergeCells>
  <printOptions horizontalCentered="1"/>
  <pageMargins left="0.2362204724409449" right="0.2362204724409449" top="0.7480314960629921" bottom="0.15748031496062992" header="0.31496062992125984" footer="0.31496062992125984"/>
  <pageSetup fitToHeight="0" horizontalDpi="600" verticalDpi="600" orientation="landscape" paperSize="9" scale="60" r:id="rId1"/>
  <rowBreaks count="2" manualBreakCount="2">
    <brk id="57" max="14" man="1"/>
    <brk id="123" max="14" man="1"/>
  </rowBreaks>
</worksheet>
</file>

<file path=xl/worksheets/sheet3.xml><?xml version="1.0" encoding="utf-8"?>
<worksheet xmlns="http://schemas.openxmlformats.org/spreadsheetml/2006/main" xmlns:r="http://schemas.openxmlformats.org/officeDocument/2006/relationships">
  <sheetPr>
    <tabColor rgb="FF7030A0"/>
    <pageSetUpPr fitToPage="1"/>
  </sheetPr>
  <dimension ref="A1:AR110"/>
  <sheetViews>
    <sheetView view="pageBreakPreview" zoomScale="85" zoomScaleSheetLayoutView="85" zoomScalePageLayoutView="0" workbookViewId="0" topLeftCell="A1">
      <selection activeCell="H8" sqref="H8"/>
    </sheetView>
  </sheetViews>
  <sheetFormatPr defaultColWidth="9.00390625" defaultRowHeight="15.75"/>
  <cols>
    <col min="1" max="1" width="8.00390625" style="0" customWidth="1"/>
    <col min="2" max="2" width="36.50390625" style="0" customWidth="1"/>
    <col min="3" max="3" width="10.50390625" style="44" customWidth="1"/>
    <col min="4" max="4" width="10.125" style="0" customWidth="1"/>
    <col min="5" max="5" width="10.375" style="0" customWidth="1"/>
    <col min="6" max="6" width="10.75390625" style="0" customWidth="1"/>
    <col min="7" max="7" width="10.625" style="0" customWidth="1"/>
    <col min="8" max="8" width="10.125" style="0" customWidth="1"/>
    <col min="9" max="9" width="10.50390625" style="0" customWidth="1"/>
    <col min="10" max="10" width="11.125" style="0" customWidth="1"/>
    <col min="11" max="11" width="10.375" style="0" customWidth="1"/>
    <col min="12" max="12" width="10.125" style="0" customWidth="1"/>
    <col min="13" max="13" width="10.75390625" style="0" customWidth="1"/>
    <col min="14" max="14" width="10.875" style="0" customWidth="1"/>
  </cols>
  <sheetData>
    <row r="1" spans="1:14" ht="15.75" customHeight="1">
      <c r="A1" s="17" t="s">
        <v>32</v>
      </c>
      <c r="B1" s="229" t="s">
        <v>167</v>
      </c>
      <c r="C1" s="229"/>
      <c r="D1" s="229"/>
      <c r="E1" s="229"/>
      <c r="F1" s="229"/>
      <c r="G1" s="229"/>
      <c r="H1" s="229"/>
      <c r="I1" s="229"/>
      <c r="J1" s="229"/>
      <c r="K1" s="229"/>
      <c r="L1" s="229"/>
      <c r="M1" s="229"/>
      <c r="N1" s="229"/>
    </row>
    <row r="2" spans="1:14" ht="15.75" customHeight="1">
      <c r="A2" s="17" t="s">
        <v>149</v>
      </c>
      <c r="B2" s="229" t="s">
        <v>168</v>
      </c>
      <c r="C2" s="229"/>
      <c r="D2" s="229"/>
      <c r="E2" s="229"/>
      <c r="F2" s="229"/>
      <c r="G2" s="229"/>
      <c r="H2" s="229"/>
      <c r="I2" s="229"/>
      <c r="J2" s="229"/>
      <c r="K2" s="229"/>
      <c r="L2" s="229"/>
      <c r="M2" s="229"/>
      <c r="N2" s="229"/>
    </row>
    <row r="3" spans="3:13" ht="15" customHeight="1">
      <c r="C3"/>
      <c r="M3" s="12" t="s">
        <v>57</v>
      </c>
    </row>
    <row r="4" spans="1:14" ht="15.75">
      <c r="A4" s="241" t="s">
        <v>25</v>
      </c>
      <c r="B4" s="241" t="s">
        <v>169</v>
      </c>
      <c r="C4" s="246" t="s">
        <v>137</v>
      </c>
      <c r="D4" s="247"/>
      <c r="E4" s="247"/>
      <c r="F4" s="248"/>
      <c r="G4" s="246" t="s">
        <v>139</v>
      </c>
      <c r="H4" s="247"/>
      <c r="I4" s="247"/>
      <c r="J4" s="248"/>
      <c r="K4" s="246" t="s">
        <v>140</v>
      </c>
      <c r="L4" s="247"/>
      <c r="M4" s="247"/>
      <c r="N4" s="248"/>
    </row>
    <row r="5" spans="1:14" ht="44.25" customHeight="1">
      <c r="A5" s="242"/>
      <c r="B5" s="242"/>
      <c r="C5" s="4" t="s">
        <v>4</v>
      </c>
      <c r="D5" s="4" t="s">
        <v>5</v>
      </c>
      <c r="E5" s="134" t="s">
        <v>157</v>
      </c>
      <c r="F5" s="4" t="s">
        <v>6</v>
      </c>
      <c r="G5" s="4" t="s">
        <v>4</v>
      </c>
      <c r="H5" s="4" t="s">
        <v>5</v>
      </c>
      <c r="I5" s="134" t="s">
        <v>157</v>
      </c>
      <c r="J5" s="4" t="s">
        <v>55</v>
      </c>
      <c r="K5" s="4" t="s">
        <v>4</v>
      </c>
      <c r="L5" s="4" t="s">
        <v>5</v>
      </c>
      <c r="M5" s="134" t="s">
        <v>157</v>
      </c>
      <c r="N5" s="4" t="s">
        <v>56</v>
      </c>
    </row>
    <row r="6" spans="1:14" ht="15.75" customHeight="1">
      <c r="A6" s="4">
        <v>1</v>
      </c>
      <c r="B6" s="4">
        <v>2</v>
      </c>
      <c r="C6" s="4">
        <v>3</v>
      </c>
      <c r="D6" s="4">
        <v>4</v>
      </c>
      <c r="E6" s="4">
        <v>5</v>
      </c>
      <c r="F6" s="4">
        <v>6</v>
      </c>
      <c r="G6" s="4">
        <v>7</v>
      </c>
      <c r="H6" s="4">
        <v>8</v>
      </c>
      <c r="I6" s="4">
        <v>9</v>
      </c>
      <c r="J6" s="4">
        <v>10</v>
      </c>
      <c r="K6" s="4">
        <v>11</v>
      </c>
      <c r="L6" s="4">
        <v>12</v>
      </c>
      <c r="M6" s="4">
        <v>13</v>
      </c>
      <c r="N6" s="4">
        <v>14</v>
      </c>
    </row>
    <row r="7" spans="1:14" ht="55.5" customHeight="1">
      <c r="A7" s="4" t="s">
        <v>245</v>
      </c>
      <c r="B7" s="174" t="s">
        <v>256</v>
      </c>
      <c r="C7" s="169">
        <v>2553605</v>
      </c>
      <c r="D7" s="169">
        <v>251349</v>
      </c>
      <c r="E7" s="169">
        <v>37561</v>
      </c>
      <c r="F7" s="169">
        <f>C7+D7</f>
        <v>2804954</v>
      </c>
      <c r="G7" s="169">
        <v>3772259</v>
      </c>
      <c r="H7" s="169">
        <f>286363+150000+20000</f>
        <v>456363</v>
      </c>
      <c r="I7" s="169">
        <v>20000</v>
      </c>
      <c r="J7" s="169">
        <f>G7+H7</f>
        <v>4228622</v>
      </c>
      <c r="K7" s="169">
        <v>3446500</v>
      </c>
      <c r="L7" s="169">
        <v>385389</v>
      </c>
      <c r="M7" s="169">
        <v>135000</v>
      </c>
      <c r="N7" s="169">
        <f>K7+L7</f>
        <v>3831889</v>
      </c>
    </row>
    <row r="8" spans="1:14" ht="30" customHeight="1">
      <c r="A8" s="4" t="s">
        <v>21</v>
      </c>
      <c r="B8" s="174" t="s">
        <v>257</v>
      </c>
      <c r="C8" s="169">
        <v>72139</v>
      </c>
      <c r="D8" s="169" t="s">
        <v>38</v>
      </c>
      <c r="E8" s="169" t="s">
        <v>38</v>
      </c>
      <c r="F8" s="169">
        <f>C8</f>
        <v>72139</v>
      </c>
      <c r="G8" s="169">
        <v>74245</v>
      </c>
      <c r="H8" s="169" t="s">
        <v>38</v>
      </c>
      <c r="I8" s="169" t="s">
        <v>38</v>
      </c>
      <c r="J8" s="169">
        <f>G8</f>
        <v>74245</v>
      </c>
      <c r="K8" s="169">
        <v>65000</v>
      </c>
      <c r="L8" s="169" t="s">
        <v>38</v>
      </c>
      <c r="M8" s="169" t="s">
        <v>38</v>
      </c>
      <c r="N8" s="169">
        <f>K8</f>
        <v>65000</v>
      </c>
    </row>
    <row r="9" spans="1:14" ht="33" customHeight="1">
      <c r="A9" s="4" t="s">
        <v>22</v>
      </c>
      <c r="B9" s="174" t="s">
        <v>258</v>
      </c>
      <c r="C9" s="169" t="s">
        <v>38</v>
      </c>
      <c r="D9" s="169" t="s">
        <v>38</v>
      </c>
      <c r="E9" s="169" t="str">
        <f>D9</f>
        <v>-</v>
      </c>
      <c r="F9" s="169" t="str">
        <f>E9</f>
        <v>-</v>
      </c>
      <c r="G9" s="169" t="s">
        <v>38</v>
      </c>
      <c r="H9" s="169">
        <v>2900000</v>
      </c>
      <c r="I9" s="169">
        <f>H9</f>
        <v>2900000</v>
      </c>
      <c r="J9" s="169">
        <f>I9</f>
        <v>2900000</v>
      </c>
      <c r="K9" s="169" t="s">
        <v>38</v>
      </c>
      <c r="L9" s="169" t="s">
        <v>38</v>
      </c>
      <c r="M9" s="169" t="str">
        <f>L9</f>
        <v>-</v>
      </c>
      <c r="N9" s="169" t="str">
        <f>M9</f>
        <v>-</v>
      </c>
    </row>
    <row r="10" spans="1:14" s="51" customFormat="1" ht="15.75" customHeight="1">
      <c r="A10" s="28"/>
      <c r="B10" s="106" t="s">
        <v>135</v>
      </c>
      <c r="C10" s="105">
        <f>C7+C8</f>
        <v>2625744</v>
      </c>
      <c r="D10" s="105">
        <f>D7</f>
        <v>251349</v>
      </c>
      <c r="E10" s="105">
        <f>E7</f>
        <v>37561</v>
      </c>
      <c r="F10" s="105">
        <f>SUM(F7:F9)</f>
        <v>2877093</v>
      </c>
      <c r="G10" s="105">
        <f>SUM(G7:G8)</f>
        <v>3846504</v>
      </c>
      <c r="H10" s="105">
        <f>H9+H7</f>
        <v>3356363</v>
      </c>
      <c r="I10" s="105">
        <f>I9</f>
        <v>2900000</v>
      </c>
      <c r="J10" s="105">
        <f>SUM(J7:J9)</f>
        <v>7202867</v>
      </c>
      <c r="K10" s="105">
        <f>SUM(K7:K8)</f>
        <v>3511500</v>
      </c>
      <c r="L10" s="105">
        <f>L7</f>
        <v>385389</v>
      </c>
      <c r="M10" s="105">
        <f>M7</f>
        <v>135000</v>
      </c>
      <c r="N10" s="105">
        <f>SUM(N7:N9)</f>
        <v>3896889</v>
      </c>
    </row>
    <row r="11" spans="1:44" s="87" customFormat="1" ht="15.75">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row>
    <row r="12" spans="1:44" s="87" customFormat="1" ht="15.75">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row>
    <row r="13" spans="1:44" s="87" customFormat="1" ht="15.75">
      <c r="A13" s="17" t="s">
        <v>150</v>
      </c>
      <c r="B13" s="229" t="s">
        <v>170</v>
      </c>
      <c r="C13" s="229"/>
      <c r="D13" s="229"/>
      <c r="E13" s="229"/>
      <c r="F13" s="229"/>
      <c r="G13" s="229"/>
      <c r="H13" s="229"/>
      <c r="I13" s="229"/>
      <c r="J13" s="229"/>
      <c r="K13" s="229"/>
      <c r="L13" s="229"/>
      <c r="M13" s="229"/>
      <c r="N13" s="229"/>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row>
    <row r="14" spans="1:44" s="87" customFormat="1" ht="15.75">
      <c r="A14" s="108"/>
      <c r="B14" s="108"/>
      <c r="C14" s="108"/>
      <c r="D14" s="108"/>
      <c r="E14" s="108"/>
      <c r="F14" s="108"/>
      <c r="G14" s="108"/>
      <c r="H14" s="108"/>
      <c r="I14" s="12" t="s">
        <v>57</v>
      </c>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row>
    <row r="15" spans="1:43" s="87" customFormat="1" ht="15.75" customHeight="1">
      <c r="A15" s="241" t="s">
        <v>25</v>
      </c>
      <c r="B15" s="241" t="s">
        <v>169</v>
      </c>
      <c r="C15" s="252" t="s">
        <v>123</v>
      </c>
      <c r="D15" s="253"/>
      <c r="E15" s="253"/>
      <c r="F15" s="254"/>
      <c r="G15" s="252" t="s">
        <v>141</v>
      </c>
      <c r="H15" s="253"/>
      <c r="I15" s="253"/>
      <c r="J15" s="254"/>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row>
    <row r="16" spans="1:43" s="112" customFormat="1" ht="42" customHeight="1">
      <c r="A16" s="242"/>
      <c r="B16" s="242"/>
      <c r="C16" s="28" t="s">
        <v>4</v>
      </c>
      <c r="D16" s="28" t="s">
        <v>5</v>
      </c>
      <c r="E16" s="134" t="s">
        <v>157</v>
      </c>
      <c r="F16" s="28" t="s">
        <v>6</v>
      </c>
      <c r="G16" s="28" t="s">
        <v>4</v>
      </c>
      <c r="H16" s="28" t="s">
        <v>5</v>
      </c>
      <c r="I16" s="134" t="s">
        <v>157</v>
      </c>
      <c r="J16" s="28" t="s">
        <v>55</v>
      </c>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row>
    <row r="17" spans="1:43" s="87" customFormat="1" ht="15.75">
      <c r="A17" s="28">
        <v>1</v>
      </c>
      <c r="B17" s="28">
        <v>2</v>
      </c>
      <c r="C17" s="28">
        <v>3</v>
      </c>
      <c r="D17" s="28">
        <v>4</v>
      </c>
      <c r="E17" s="28">
        <v>5</v>
      </c>
      <c r="F17" s="28">
        <v>6</v>
      </c>
      <c r="G17" s="28">
        <v>7</v>
      </c>
      <c r="H17" s="28">
        <v>8</v>
      </c>
      <c r="I17" s="28">
        <v>9</v>
      </c>
      <c r="J17" s="28">
        <v>10</v>
      </c>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row>
    <row r="18" spans="1:43" s="87" customFormat="1" ht="58.5" customHeight="1">
      <c r="A18" s="4" t="s">
        <v>245</v>
      </c>
      <c r="B18" s="174" t="s">
        <v>256</v>
      </c>
      <c r="C18" s="169">
        <v>3754092</v>
      </c>
      <c r="D18" s="169">
        <v>417270</v>
      </c>
      <c r="E18" s="169">
        <v>144045</v>
      </c>
      <c r="F18" s="169">
        <f>C18+D18</f>
        <v>4171362</v>
      </c>
      <c r="G18" s="169">
        <v>4021707</v>
      </c>
      <c r="H18" s="169">
        <v>444911</v>
      </c>
      <c r="I18" s="169">
        <v>151967</v>
      </c>
      <c r="J18" s="169">
        <f>G18+H18</f>
        <v>4466618</v>
      </c>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row>
    <row r="19" spans="1:43" s="87" customFormat="1" ht="27" customHeight="1">
      <c r="A19" s="4" t="s">
        <v>21</v>
      </c>
      <c r="B19" s="174" t="s">
        <v>257</v>
      </c>
      <c r="C19" s="169">
        <v>69355</v>
      </c>
      <c r="D19" s="169" t="s">
        <v>38</v>
      </c>
      <c r="E19" s="169" t="s">
        <v>38</v>
      </c>
      <c r="F19" s="169">
        <f>C19</f>
        <v>69355</v>
      </c>
      <c r="G19" s="169">
        <v>73170</v>
      </c>
      <c r="H19" s="169" t="s">
        <v>38</v>
      </c>
      <c r="I19" s="169" t="s">
        <v>38</v>
      </c>
      <c r="J19" s="169">
        <f>G19</f>
        <v>73170</v>
      </c>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row>
    <row r="20" spans="1:44" s="87" customFormat="1" ht="15.75">
      <c r="A20" s="102"/>
      <c r="B20" s="106" t="s">
        <v>135</v>
      </c>
      <c r="C20" s="213">
        <f>SUM(C18:C19)</f>
        <v>3823447</v>
      </c>
      <c r="D20" s="213">
        <f aca="true" t="shared" si="0" ref="D20:J20">SUM(D18:D19)</f>
        <v>417270</v>
      </c>
      <c r="E20" s="213">
        <f t="shared" si="0"/>
        <v>144045</v>
      </c>
      <c r="F20" s="213">
        <f>SUM(F18:F19)</f>
        <v>4240717</v>
      </c>
      <c r="G20" s="213">
        <f>SUM(G18:G19)</f>
        <v>4094877</v>
      </c>
      <c r="H20" s="213">
        <f t="shared" si="0"/>
        <v>444911</v>
      </c>
      <c r="I20" s="213">
        <f t="shared" si="0"/>
        <v>151967</v>
      </c>
      <c r="J20" s="213">
        <f t="shared" si="0"/>
        <v>4539788</v>
      </c>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row>
    <row r="21" spans="1:10" s="51" customFormat="1" ht="27.75" customHeight="1">
      <c r="A21" s="108"/>
      <c r="B21" s="108"/>
      <c r="C21" s="108"/>
      <c r="D21" s="108"/>
      <c r="E21" s="108"/>
      <c r="F21" s="108"/>
      <c r="G21" s="108"/>
      <c r="H21" s="108"/>
      <c r="I21" s="108"/>
      <c r="J21" s="108"/>
    </row>
    <row r="22" spans="1:10" s="51" customFormat="1" ht="15.75">
      <c r="A22" s="108"/>
      <c r="B22" s="108"/>
      <c r="C22" s="108"/>
      <c r="D22" s="108"/>
      <c r="E22" s="108"/>
      <c r="F22" s="108"/>
      <c r="G22" s="108"/>
      <c r="H22" s="108"/>
      <c r="I22" s="108"/>
      <c r="J22" s="108"/>
    </row>
    <row r="23" spans="1:10" s="51" customFormat="1" ht="15.75" customHeight="1">
      <c r="A23" s="108"/>
      <c r="B23" s="108"/>
      <c r="C23" s="108"/>
      <c r="D23" s="108"/>
      <c r="E23" s="108"/>
      <c r="F23" s="108"/>
      <c r="G23" s="108"/>
      <c r="H23" s="108"/>
      <c r="I23" s="108"/>
      <c r="J23" s="108"/>
    </row>
    <row r="24" s="51" customFormat="1" ht="27.75" customHeight="1"/>
    <row r="25" s="51" customFormat="1" ht="15.75"/>
    <row r="26" s="51" customFormat="1" ht="15.75" customHeight="1">
      <c r="C26" s="108"/>
    </row>
    <row r="27" s="51" customFormat="1" ht="8.25" customHeight="1">
      <c r="C27" s="108"/>
    </row>
    <row r="28" s="51" customFormat="1" ht="15.75" customHeight="1"/>
    <row r="29" s="51" customFormat="1" ht="12" customHeight="1"/>
    <row r="30" s="51" customFormat="1" ht="15" customHeight="1"/>
    <row r="31" spans="1:10" s="130" customFormat="1" ht="15.75">
      <c r="A31" s="51"/>
      <c r="B31" s="51"/>
      <c r="C31" s="51"/>
      <c r="D31" s="51"/>
      <c r="E31" s="51"/>
      <c r="F31" s="51"/>
      <c r="G31" s="51"/>
      <c r="H31" s="51"/>
      <c r="I31" s="51"/>
      <c r="J31" s="51"/>
    </row>
    <row r="32" s="51" customFormat="1" ht="15.75"/>
    <row r="33" s="51" customFormat="1" ht="15.75"/>
    <row r="34" spans="1:10" s="51" customFormat="1" ht="15.75">
      <c r="A34" s="130"/>
      <c r="B34" s="130"/>
      <c r="C34" s="130"/>
      <c r="D34" s="130"/>
      <c r="E34" s="130"/>
      <c r="F34" s="130"/>
      <c r="G34" s="130"/>
      <c r="H34" s="130"/>
      <c r="I34" s="130"/>
      <c r="J34" s="130"/>
    </row>
    <row r="35" s="51" customFormat="1" ht="15.75"/>
    <row r="36" s="51" customFormat="1" ht="15.75"/>
    <row r="37" s="51" customFormat="1" ht="15.75">
      <c r="C37" s="113"/>
    </row>
    <row r="38" s="51" customFormat="1" ht="15.75">
      <c r="C38" s="113"/>
    </row>
    <row r="39" s="51" customFormat="1" ht="15.75">
      <c r="C39" s="113"/>
    </row>
    <row r="40" s="51" customFormat="1" ht="15.75">
      <c r="C40" s="113"/>
    </row>
    <row r="41" s="51" customFormat="1" ht="15.75">
      <c r="C41" s="113"/>
    </row>
    <row r="42" s="51" customFormat="1" ht="15.75">
      <c r="C42" s="113"/>
    </row>
    <row r="43" s="51" customFormat="1" ht="15.75">
      <c r="C43" s="113"/>
    </row>
    <row r="44" s="51" customFormat="1" ht="15.75">
      <c r="C44" s="113"/>
    </row>
    <row r="45" s="51" customFormat="1" ht="15.75">
      <c r="C45" s="113"/>
    </row>
    <row r="46" s="51" customFormat="1" ht="15.75">
      <c r="C46" s="113"/>
    </row>
    <row r="47" s="51" customFormat="1" ht="15.75">
      <c r="C47" s="113"/>
    </row>
    <row r="48" s="51" customFormat="1" ht="15.75">
      <c r="C48" s="113"/>
    </row>
    <row r="49" s="51" customFormat="1" ht="15.75">
      <c r="C49" s="113"/>
    </row>
    <row r="50" s="51" customFormat="1" ht="15.75">
      <c r="C50" s="113"/>
    </row>
    <row r="51" s="51" customFormat="1" ht="15.75">
      <c r="C51" s="113"/>
    </row>
    <row r="52" s="51" customFormat="1" ht="15.75">
      <c r="C52" s="113"/>
    </row>
    <row r="53" s="51" customFormat="1" ht="15.75">
      <c r="C53" s="113"/>
    </row>
    <row r="54" s="51" customFormat="1" ht="15.75">
      <c r="C54" s="113"/>
    </row>
    <row r="55" s="51" customFormat="1" ht="15.75">
      <c r="C55" s="113"/>
    </row>
    <row r="56" s="51" customFormat="1" ht="15.75">
      <c r="C56" s="113"/>
    </row>
    <row r="57" s="51" customFormat="1" ht="15.75">
      <c r="C57" s="113"/>
    </row>
    <row r="58" s="51" customFormat="1" ht="15.75">
      <c r="C58" s="113"/>
    </row>
    <row r="59" s="51" customFormat="1" ht="15.75">
      <c r="C59" s="113"/>
    </row>
    <row r="60" s="51" customFormat="1" ht="15.75">
      <c r="C60" s="113"/>
    </row>
    <row r="61" s="51" customFormat="1" ht="15.75">
      <c r="C61" s="113"/>
    </row>
    <row r="62" s="51" customFormat="1" ht="15.75">
      <c r="C62" s="113"/>
    </row>
    <row r="63" s="51" customFormat="1" ht="15.75">
      <c r="C63" s="113"/>
    </row>
    <row r="64" s="51" customFormat="1" ht="15.75">
      <c r="C64" s="113"/>
    </row>
    <row r="65" s="51" customFormat="1" ht="15.75">
      <c r="C65" s="113"/>
    </row>
    <row r="66" s="51" customFormat="1" ht="15.75">
      <c r="C66" s="113"/>
    </row>
    <row r="67" s="51" customFormat="1" ht="15.75">
      <c r="C67" s="113"/>
    </row>
    <row r="68" s="51" customFormat="1" ht="15.75">
      <c r="C68" s="113"/>
    </row>
    <row r="69" s="51" customFormat="1" ht="15.75">
      <c r="C69" s="113"/>
    </row>
    <row r="70" s="51" customFormat="1" ht="15.75">
      <c r="C70" s="113"/>
    </row>
    <row r="71" s="51" customFormat="1" ht="15.75">
      <c r="C71" s="113"/>
    </row>
    <row r="72" s="51" customFormat="1" ht="15.75">
      <c r="C72" s="113"/>
    </row>
    <row r="73" s="51" customFormat="1" ht="15.75">
      <c r="C73" s="113"/>
    </row>
    <row r="74" s="51" customFormat="1" ht="15.75">
      <c r="C74" s="113"/>
    </row>
    <row r="75" s="51" customFormat="1" ht="15.75">
      <c r="C75" s="113"/>
    </row>
    <row r="76" s="51" customFormat="1" ht="15.75">
      <c r="C76" s="113"/>
    </row>
    <row r="77" s="51" customFormat="1" ht="15.75">
      <c r="C77" s="113"/>
    </row>
    <row r="78" s="51" customFormat="1" ht="15.75">
      <c r="C78" s="113"/>
    </row>
    <row r="79" s="51" customFormat="1" ht="15.75">
      <c r="C79" s="113"/>
    </row>
    <row r="80" s="51" customFormat="1" ht="15.75">
      <c r="C80" s="113"/>
    </row>
    <row r="81" s="51" customFormat="1" ht="15.75">
      <c r="C81" s="113"/>
    </row>
    <row r="82" s="51" customFormat="1" ht="15.75">
      <c r="C82" s="113"/>
    </row>
    <row r="83" s="51" customFormat="1" ht="15.75">
      <c r="C83" s="113"/>
    </row>
    <row r="84" s="51" customFormat="1" ht="15.75">
      <c r="C84" s="113"/>
    </row>
    <row r="85" s="51" customFormat="1" ht="15.75">
      <c r="C85" s="113"/>
    </row>
    <row r="86" s="51" customFormat="1" ht="15.75">
      <c r="C86" s="113"/>
    </row>
    <row r="87" s="51" customFormat="1" ht="15.75">
      <c r="C87" s="113"/>
    </row>
    <row r="88" s="51" customFormat="1" ht="15.75">
      <c r="C88" s="113"/>
    </row>
    <row r="89" s="51" customFormat="1" ht="15.75">
      <c r="C89" s="113"/>
    </row>
    <row r="90" s="51" customFormat="1" ht="15.75">
      <c r="C90" s="113"/>
    </row>
    <row r="91" s="51" customFormat="1" ht="15.75">
      <c r="C91" s="113"/>
    </row>
    <row r="92" s="51" customFormat="1" ht="15.75">
      <c r="C92" s="113"/>
    </row>
    <row r="93" s="51" customFormat="1" ht="15.75">
      <c r="C93" s="113"/>
    </row>
    <row r="94" s="51" customFormat="1" ht="15.75">
      <c r="C94" s="113"/>
    </row>
    <row r="95" s="51" customFormat="1" ht="15.75">
      <c r="C95" s="113"/>
    </row>
    <row r="96" s="51" customFormat="1" ht="15.75">
      <c r="C96" s="113"/>
    </row>
    <row r="97" s="51" customFormat="1" ht="15.75">
      <c r="C97" s="113"/>
    </row>
    <row r="98" s="51" customFormat="1" ht="15.75">
      <c r="C98" s="113"/>
    </row>
    <row r="99" s="51" customFormat="1" ht="15.75">
      <c r="C99" s="113"/>
    </row>
    <row r="100" s="51" customFormat="1" ht="15.75">
      <c r="C100" s="113"/>
    </row>
    <row r="101" s="51" customFormat="1" ht="15.75">
      <c r="C101" s="113"/>
    </row>
    <row r="102" s="51" customFormat="1" ht="15.75">
      <c r="C102" s="113"/>
    </row>
    <row r="103" s="51" customFormat="1" ht="15.75">
      <c r="C103" s="113"/>
    </row>
    <row r="104" s="51" customFormat="1" ht="15.75">
      <c r="C104" s="113"/>
    </row>
    <row r="105" s="51" customFormat="1" ht="15.75">
      <c r="C105" s="113"/>
    </row>
    <row r="106" s="51" customFormat="1" ht="15.75">
      <c r="C106" s="113"/>
    </row>
    <row r="107" s="51" customFormat="1" ht="15.75">
      <c r="C107" s="113"/>
    </row>
    <row r="108" spans="1:10" ht="15.75">
      <c r="A108" s="51"/>
      <c r="B108" s="51"/>
      <c r="C108" s="113"/>
      <c r="D108" s="51"/>
      <c r="E108" s="51"/>
      <c r="F108" s="51"/>
      <c r="G108" s="51"/>
      <c r="H108" s="51"/>
      <c r="I108" s="51"/>
      <c r="J108" s="51"/>
    </row>
    <row r="109" spans="1:10" ht="15.75">
      <c r="A109" s="51"/>
      <c r="B109" s="51"/>
      <c r="C109" s="113"/>
      <c r="D109" s="51"/>
      <c r="E109" s="51"/>
      <c r="F109" s="51"/>
      <c r="G109" s="51"/>
      <c r="H109" s="51"/>
      <c r="I109" s="51"/>
      <c r="J109" s="51"/>
    </row>
    <row r="110" spans="1:10" ht="15.75">
      <c r="A110" s="51"/>
      <c r="B110" s="51"/>
      <c r="C110" s="113"/>
      <c r="D110" s="51"/>
      <c r="E110" s="51"/>
      <c r="F110" s="51"/>
      <c r="G110" s="51"/>
      <c r="H110" s="51"/>
      <c r="I110" s="51"/>
      <c r="J110" s="51"/>
    </row>
  </sheetData>
  <sheetProtection/>
  <mergeCells count="12">
    <mergeCell ref="C4:F4"/>
    <mergeCell ref="G4:J4"/>
    <mergeCell ref="K4:N4"/>
    <mergeCell ref="B1:N1"/>
    <mergeCell ref="B2:N2"/>
    <mergeCell ref="B13:N13"/>
    <mergeCell ref="A15:A16"/>
    <mergeCell ref="B15:B16"/>
    <mergeCell ref="C15:F15"/>
    <mergeCell ref="G15:J15"/>
    <mergeCell ref="A4:A5"/>
    <mergeCell ref="B4:B5"/>
  </mergeCells>
  <printOptions horizontalCentered="1"/>
  <pageMargins left="0.2362204724409449" right="0.15748031496062992" top="0.36" bottom="0.2362204724409449" header="0.31" footer="0.1968503937007874"/>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tabColor rgb="FF7030A0"/>
    <pageSetUpPr fitToPage="1"/>
  </sheetPr>
  <dimension ref="A1:M90"/>
  <sheetViews>
    <sheetView view="pageBreakPreview" zoomScale="80" zoomScaleSheetLayoutView="80" zoomScalePageLayoutView="0" workbookViewId="0" topLeftCell="A58">
      <selection activeCell="A36" sqref="A34:IV36"/>
    </sheetView>
  </sheetViews>
  <sheetFormatPr defaultColWidth="9.00390625" defaultRowHeight="15.75"/>
  <cols>
    <col min="1" max="1" width="8.25390625" style="136" customWidth="1"/>
    <col min="2" max="2" width="50.125" style="0" customWidth="1"/>
    <col min="3" max="3" width="8.125" style="0" customWidth="1"/>
    <col min="4" max="4" width="46.25390625" style="44" customWidth="1"/>
    <col min="5" max="5" width="12.125" style="0" customWidth="1"/>
    <col min="6" max="6" width="15.125" style="0" customWidth="1"/>
    <col min="7" max="7" width="9.00390625" style="26" customWidth="1"/>
    <col min="8" max="8" width="11.75390625" style="26" customWidth="1"/>
    <col min="9" max="9" width="13.50390625" style="0" customWidth="1"/>
    <col min="10" max="10" width="10.125" style="0" customWidth="1"/>
    <col min="11" max="11" width="11.875" style="26" customWidth="1"/>
    <col min="12" max="12" width="13.25390625" style="0" customWidth="1"/>
    <col min="13" max="13" width="11.375" style="0" customWidth="1"/>
  </cols>
  <sheetData>
    <row r="1" spans="1:12" ht="15.75">
      <c r="A1" s="17" t="s">
        <v>98</v>
      </c>
      <c r="B1" s="229" t="s">
        <v>171</v>
      </c>
      <c r="C1" s="229"/>
      <c r="D1" s="229"/>
      <c r="E1" s="229"/>
      <c r="F1" s="229"/>
      <c r="G1" s="229"/>
      <c r="H1" s="229"/>
      <c r="I1" s="229"/>
      <c r="J1" s="229"/>
      <c r="K1" s="229"/>
      <c r="L1" s="229"/>
    </row>
    <row r="2" spans="1:12" ht="18" customHeight="1">
      <c r="A2" s="17" t="s">
        <v>149</v>
      </c>
      <c r="B2" s="229" t="s">
        <v>172</v>
      </c>
      <c r="C2" s="229"/>
      <c r="D2" s="229"/>
      <c r="E2" s="229"/>
      <c r="F2" s="229"/>
      <c r="G2" s="229"/>
      <c r="H2" s="229"/>
      <c r="I2" s="229"/>
      <c r="J2" s="229"/>
      <c r="K2" s="229"/>
      <c r="L2" s="229"/>
    </row>
    <row r="3" spans="2:13" ht="12" customHeight="1">
      <c r="B3" s="2"/>
      <c r="C3" s="2"/>
      <c r="D3" s="52"/>
      <c r="M3" s="26" t="s">
        <v>174</v>
      </c>
    </row>
    <row r="4" spans="1:13" s="110" customFormat="1" ht="32.25" customHeight="1">
      <c r="A4" s="260" t="s">
        <v>25</v>
      </c>
      <c r="B4" s="259" t="s">
        <v>43</v>
      </c>
      <c r="C4" s="259" t="s">
        <v>44</v>
      </c>
      <c r="D4" s="259" t="s">
        <v>45</v>
      </c>
      <c r="E4" s="252" t="s">
        <v>137</v>
      </c>
      <c r="F4" s="253"/>
      <c r="G4" s="254"/>
      <c r="H4" s="252" t="s">
        <v>139</v>
      </c>
      <c r="I4" s="253"/>
      <c r="J4" s="254"/>
      <c r="K4" s="259" t="s">
        <v>140</v>
      </c>
      <c r="L4" s="259"/>
      <c r="M4" s="259"/>
    </row>
    <row r="5" spans="1:13" s="110" customFormat="1" ht="29.25" customHeight="1">
      <c r="A5" s="261"/>
      <c r="B5" s="259"/>
      <c r="C5" s="259"/>
      <c r="D5" s="259"/>
      <c r="E5" s="100" t="s">
        <v>4</v>
      </c>
      <c r="F5" s="100" t="s">
        <v>5</v>
      </c>
      <c r="G5" s="196" t="s">
        <v>173</v>
      </c>
      <c r="H5" s="28" t="s">
        <v>4</v>
      </c>
      <c r="I5" s="28" t="s">
        <v>5</v>
      </c>
      <c r="J5" s="196" t="s">
        <v>97</v>
      </c>
      <c r="K5" s="28" t="s">
        <v>4</v>
      </c>
      <c r="L5" s="28" t="s">
        <v>5</v>
      </c>
      <c r="M5" s="28" t="s">
        <v>56</v>
      </c>
    </row>
    <row r="6" spans="1:13" s="51" customFormat="1" ht="15.75">
      <c r="A6" s="28">
        <v>1</v>
      </c>
      <c r="B6" s="100">
        <v>2</v>
      </c>
      <c r="C6" s="100">
        <v>3</v>
      </c>
      <c r="D6" s="132">
        <v>4</v>
      </c>
      <c r="E6" s="100">
        <v>5</v>
      </c>
      <c r="F6" s="132">
        <v>6</v>
      </c>
      <c r="G6" s="100">
        <v>7</v>
      </c>
      <c r="H6" s="132">
        <v>8</v>
      </c>
      <c r="I6" s="100">
        <v>9</v>
      </c>
      <c r="J6" s="132">
        <v>10</v>
      </c>
      <c r="K6" s="28">
        <v>11</v>
      </c>
      <c r="L6" s="28">
        <v>12</v>
      </c>
      <c r="M6" s="198">
        <v>13</v>
      </c>
    </row>
    <row r="7" spans="1:13" s="51" customFormat="1" ht="68.25" customHeight="1">
      <c r="A7" s="28" t="s">
        <v>245</v>
      </c>
      <c r="B7" s="316" t="s">
        <v>259</v>
      </c>
      <c r="C7" s="100"/>
      <c r="D7" s="132"/>
      <c r="E7" s="181"/>
      <c r="F7" s="182"/>
      <c r="G7" s="100"/>
      <c r="H7" s="132"/>
      <c r="I7" s="181"/>
      <c r="J7" s="182"/>
      <c r="K7" s="28"/>
      <c r="L7" s="215"/>
      <c r="M7" s="87"/>
    </row>
    <row r="8" spans="1:13" s="167" customFormat="1" ht="21" customHeight="1">
      <c r="A8" s="164"/>
      <c r="B8" s="166" t="s">
        <v>108</v>
      </c>
      <c r="C8" s="165"/>
      <c r="D8" s="163"/>
      <c r="E8" s="184"/>
      <c r="F8" s="183"/>
      <c r="G8" s="165"/>
      <c r="H8" s="163"/>
      <c r="I8" s="184"/>
      <c r="J8" s="183"/>
      <c r="K8" s="164"/>
      <c r="L8" s="214"/>
      <c r="M8" s="197"/>
    </row>
    <row r="9" spans="1:13" s="158" customFormat="1" ht="34.5" customHeight="1">
      <c r="A9" s="164"/>
      <c r="B9" s="171" t="s">
        <v>260</v>
      </c>
      <c r="C9" s="100" t="s">
        <v>112</v>
      </c>
      <c r="D9" s="263" t="s">
        <v>246</v>
      </c>
      <c r="E9" s="165">
        <v>1</v>
      </c>
      <c r="F9" s="163">
        <v>1</v>
      </c>
      <c r="G9" s="165">
        <f>E9</f>
        <v>1</v>
      </c>
      <c r="H9" s="163">
        <v>1</v>
      </c>
      <c r="I9" s="165">
        <v>1</v>
      </c>
      <c r="J9" s="163">
        <f>H9</f>
        <v>1</v>
      </c>
      <c r="K9" s="164">
        <v>1</v>
      </c>
      <c r="L9" s="164">
        <v>1</v>
      </c>
      <c r="M9" s="164">
        <f>K9</f>
        <v>1</v>
      </c>
    </row>
    <row r="10" spans="1:13" s="51" customFormat="1" ht="33.75" customHeight="1">
      <c r="A10" s="28"/>
      <c r="B10" s="171" t="s">
        <v>261</v>
      </c>
      <c r="C10" s="100" t="s">
        <v>54</v>
      </c>
      <c r="D10" s="264"/>
      <c r="E10" s="100">
        <v>9</v>
      </c>
      <c r="F10" s="132"/>
      <c r="G10" s="100">
        <f>E10+F10</f>
        <v>9</v>
      </c>
      <c r="H10" s="163">
        <v>9</v>
      </c>
      <c r="I10" s="100"/>
      <c r="J10" s="132">
        <f>H10+I10</f>
        <v>9</v>
      </c>
      <c r="K10" s="28">
        <v>9</v>
      </c>
      <c r="L10" s="28"/>
      <c r="M10" s="28">
        <f>K10+L10</f>
        <v>9</v>
      </c>
    </row>
    <row r="11" spans="1:13" s="51" customFormat="1" ht="60" customHeight="1">
      <c r="A11" s="28"/>
      <c r="B11" s="187" t="s">
        <v>262</v>
      </c>
      <c r="C11" s="100" t="s">
        <v>54</v>
      </c>
      <c r="D11" s="163" t="s">
        <v>247</v>
      </c>
      <c r="E11" s="100">
        <v>2553605</v>
      </c>
      <c r="F11" s="132">
        <v>251350</v>
      </c>
      <c r="G11" s="100">
        <f>E11+F11</f>
        <v>2804955</v>
      </c>
      <c r="H11" s="163">
        <v>3772259</v>
      </c>
      <c r="I11" s="100">
        <f>286363+150000+20000+2900000</f>
        <v>3356363</v>
      </c>
      <c r="J11" s="132">
        <f>H11+I11</f>
        <v>7128622</v>
      </c>
      <c r="K11" s="28">
        <v>3446500</v>
      </c>
      <c r="L11" s="28">
        <v>385389</v>
      </c>
      <c r="M11" s="28">
        <f>K11+L11</f>
        <v>3831889</v>
      </c>
    </row>
    <row r="12" spans="1:13" s="51" customFormat="1" ht="52.5" customHeight="1">
      <c r="A12" s="28"/>
      <c r="B12" s="187" t="s">
        <v>263</v>
      </c>
      <c r="C12" s="100" t="s">
        <v>54</v>
      </c>
      <c r="D12" s="163" t="s">
        <v>248</v>
      </c>
      <c r="E12" s="100">
        <v>72139</v>
      </c>
      <c r="F12" s="132" t="s">
        <v>38</v>
      </c>
      <c r="G12" s="100">
        <f>E12</f>
        <v>72139</v>
      </c>
      <c r="H12" s="163">
        <v>74245</v>
      </c>
      <c r="I12" s="100" t="s">
        <v>38</v>
      </c>
      <c r="J12" s="132">
        <f>H12</f>
        <v>74245</v>
      </c>
      <c r="K12" s="28">
        <v>65000</v>
      </c>
      <c r="L12" s="28" t="s">
        <v>38</v>
      </c>
      <c r="M12" s="28">
        <f>K12</f>
        <v>65000</v>
      </c>
    </row>
    <row r="13" spans="1:13" s="51" customFormat="1" ht="26.25" customHeight="1">
      <c r="A13" s="28"/>
      <c r="B13" s="166" t="s">
        <v>109</v>
      </c>
      <c r="C13" s="100"/>
      <c r="D13" s="132"/>
      <c r="E13" s="181"/>
      <c r="F13" s="182"/>
      <c r="G13" s="100"/>
      <c r="H13" s="163"/>
      <c r="I13" s="181"/>
      <c r="J13" s="182"/>
      <c r="K13" s="28"/>
      <c r="L13" s="215"/>
      <c r="M13" s="28"/>
    </row>
    <row r="14" spans="1:13" s="51" customFormat="1" ht="25.5">
      <c r="A14" s="28"/>
      <c r="B14" s="171" t="s">
        <v>264</v>
      </c>
      <c r="C14" s="100" t="s">
        <v>112</v>
      </c>
      <c r="D14" s="163" t="s">
        <v>271</v>
      </c>
      <c r="E14" s="100">
        <v>45</v>
      </c>
      <c r="F14" s="132" t="s">
        <v>38</v>
      </c>
      <c r="G14" s="100">
        <f aca="true" t="shared" si="0" ref="G14:G19">E14</f>
        <v>45</v>
      </c>
      <c r="H14" s="132">
        <v>49</v>
      </c>
      <c r="I14" s="100" t="s">
        <v>38</v>
      </c>
      <c r="J14" s="132">
        <f aca="true" t="shared" si="1" ref="J14:J19">H14</f>
        <v>49</v>
      </c>
      <c r="K14" s="28">
        <v>51</v>
      </c>
      <c r="L14" s="28" t="s">
        <v>38</v>
      </c>
      <c r="M14" s="28">
        <f aca="true" t="shared" si="2" ref="M14:M19">K14</f>
        <v>51</v>
      </c>
    </row>
    <row r="15" spans="1:13" s="51" customFormat="1" ht="25.5">
      <c r="A15" s="28"/>
      <c r="B15" s="171" t="s">
        <v>265</v>
      </c>
      <c r="C15" s="100" t="s">
        <v>53</v>
      </c>
      <c r="D15" s="163" t="s">
        <v>272</v>
      </c>
      <c r="E15" s="100">
        <v>4490</v>
      </c>
      <c r="F15" s="132" t="s">
        <v>38</v>
      </c>
      <c r="G15" s="100">
        <f t="shared" si="0"/>
        <v>4490</v>
      </c>
      <c r="H15" s="163">
        <v>3100</v>
      </c>
      <c r="I15" s="165" t="s">
        <v>38</v>
      </c>
      <c r="J15" s="163">
        <f t="shared" si="1"/>
        <v>3100</v>
      </c>
      <c r="K15" s="28">
        <v>3450</v>
      </c>
      <c r="L15" s="164" t="s">
        <v>38</v>
      </c>
      <c r="M15" s="28">
        <f t="shared" si="2"/>
        <v>3450</v>
      </c>
    </row>
    <row r="16" spans="1:13" s="51" customFormat="1" ht="25.5">
      <c r="A16" s="28"/>
      <c r="B16" s="187" t="s">
        <v>266</v>
      </c>
      <c r="C16" s="100" t="s">
        <v>112</v>
      </c>
      <c r="D16" s="163" t="s">
        <v>271</v>
      </c>
      <c r="E16" s="100">
        <v>200</v>
      </c>
      <c r="F16" s="132" t="s">
        <v>38</v>
      </c>
      <c r="G16" s="100">
        <f t="shared" si="0"/>
        <v>200</v>
      </c>
      <c r="H16" s="163">
        <v>210</v>
      </c>
      <c r="I16" s="165" t="s">
        <v>38</v>
      </c>
      <c r="J16" s="163">
        <f t="shared" si="1"/>
        <v>210</v>
      </c>
      <c r="K16" s="164">
        <v>210</v>
      </c>
      <c r="L16" s="164" t="s">
        <v>38</v>
      </c>
      <c r="M16" s="28">
        <f t="shared" si="2"/>
        <v>210</v>
      </c>
    </row>
    <row r="17" spans="1:13" s="51" customFormat="1" ht="25.5">
      <c r="A17" s="28"/>
      <c r="B17" s="187" t="s">
        <v>267</v>
      </c>
      <c r="C17" s="100" t="s">
        <v>53</v>
      </c>
      <c r="D17" s="163" t="s">
        <v>272</v>
      </c>
      <c r="E17" s="100">
        <v>3800</v>
      </c>
      <c r="F17" s="132" t="s">
        <v>38</v>
      </c>
      <c r="G17" s="100">
        <f t="shared" si="0"/>
        <v>3800</v>
      </c>
      <c r="H17" s="163">
        <v>4000</v>
      </c>
      <c r="I17" s="165" t="s">
        <v>38</v>
      </c>
      <c r="J17" s="163">
        <f t="shared" si="1"/>
        <v>4000</v>
      </c>
      <c r="K17" s="164">
        <v>4000</v>
      </c>
      <c r="L17" s="164" t="s">
        <v>38</v>
      </c>
      <c r="M17" s="28">
        <f t="shared" si="2"/>
        <v>4000</v>
      </c>
    </row>
    <row r="18" spans="1:13" s="51" customFormat="1" ht="25.5">
      <c r="A18" s="28"/>
      <c r="B18" s="187" t="s">
        <v>268</v>
      </c>
      <c r="C18" s="100" t="s">
        <v>112</v>
      </c>
      <c r="D18" s="163" t="s">
        <v>271</v>
      </c>
      <c r="E18" s="100">
        <v>10</v>
      </c>
      <c r="F18" s="132" t="s">
        <v>38</v>
      </c>
      <c r="G18" s="100">
        <f t="shared" si="0"/>
        <v>10</v>
      </c>
      <c r="H18" s="163">
        <v>22</v>
      </c>
      <c r="I18" s="165" t="s">
        <v>38</v>
      </c>
      <c r="J18" s="163">
        <f t="shared" si="1"/>
        <v>22</v>
      </c>
      <c r="K18" s="164">
        <v>22</v>
      </c>
      <c r="L18" s="164" t="s">
        <v>38</v>
      </c>
      <c r="M18" s="28">
        <f t="shared" si="2"/>
        <v>22</v>
      </c>
    </row>
    <row r="19" spans="1:13" s="51" customFormat="1" ht="25.5">
      <c r="A19" s="28"/>
      <c r="B19" s="187" t="s">
        <v>269</v>
      </c>
      <c r="C19" s="100" t="s">
        <v>53</v>
      </c>
      <c r="D19" s="163" t="s">
        <v>272</v>
      </c>
      <c r="E19" s="100">
        <v>1000</v>
      </c>
      <c r="F19" s="132" t="s">
        <v>38</v>
      </c>
      <c r="G19" s="100">
        <f t="shared" si="0"/>
        <v>1000</v>
      </c>
      <c r="H19" s="163">
        <v>2000</v>
      </c>
      <c r="I19" s="165" t="s">
        <v>38</v>
      </c>
      <c r="J19" s="163">
        <f t="shared" si="1"/>
        <v>2000</v>
      </c>
      <c r="K19" s="164">
        <v>2000</v>
      </c>
      <c r="L19" s="164" t="s">
        <v>38</v>
      </c>
      <c r="M19" s="28">
        <f t="shared" si="2"/>
        <v>2000</v>
      </c>
    </row>
    <row r="20" spans="1:13" s="51" customFormat="1" ht="20.25" customHeight="1">
      <c r="A20" s="28"/>
      <c r="B20" s="166" t="s">
        <v>110</v>
      </c>
      <c r="C20" s="100"/>
      <c r="D20" s="132"/>
      <c r="E20" s="184"/>
      <c r="F20" s="183"/>
      <c r="G20" s="165"/>
      <c r="H20" s="163"/>
      <c r="I20" s="165"/>
      <c r="J20" s="163"/>
      <c r="K20" s="164"/>
      <c r="L20" s="164"/>
      <c r="M20" s="87"/>
    </row>
    <row r="21" spans="1:13" s="51" customFormat="1" ht="25.5">
      <c r="A21" s="28"/>
      <c r="B21" s="171" t="s">
        <v>270</v>
      </c>
      <c r="C21" s="100" t="s">
        <v>54</v>
      </c>
      <c r="D21" s="132" t="s">
        <v>1</v>
      </c>
      <c r="E21" s="188">
        <f aca="true" t="shared" si="3" ref="E21:M21">E11/12</f>
        <v>212800.41666666666</v>
      </c>
      <c r="F21" s="188">
        <f t="shared" si="3"/>
        <v>20945.833333333332</v>
      </c>
      <c r="G21" s="188">
        <f t="shared" si="3"/>
        <v>233746.25</v>
      </c>
      <c r="H21" s="190">
        <f t="shared" si="3"/>
        <v>314354.9166666667</v>
      </c>
      <c r="I21" s="188">
        <f t="shared" si="3"/>
        <v>279696.9166666667</v>
      </c>
      <c r="J21" s="170">
        <f t="shared" si="3"/>
        <v>594051.8333333334</v>
      </c>
      <c r="K21" s="216">
        <f t="shared" si="3"/>
        <v>287208.3333333333</v>
      </c>
      <c r="L21" s="216">
        <f t="shared" si="3"/>
        <v>32115.75</v>
      </c>
      <c r="M21" s="107">
        <f t="shared" si="3"/>
        <v>319324.0833333333</v>
      </c>
    </row>
    <row r="22" spans="1:13" s="51" customFormat="1" ht="25.5">
      <c r="A22" s="28"/>
      <c r="B22" s="171" t="s">
        <v>273</v>
      </c>
      <c r="C22" s="100" t="s">
        <v>54</v>
      </c>
      <c r="D22" s="132" t="s">
        <v>1</v>
      </c>
      <c r="E22" s="188">
        <f>E12/E14</f>
        <v>1603.088888888889</v>
      </c>
      <c r="F22" s="188" t="s">
        <v>38</v>
      </c>
      <c r="G22" s="188">
        <f>E22</f>
        <v>1603.088888888889</v>
      </c>
      <c r="H22" s="170">
        <f>H12/H14</f>
        <v>1515.204081632653</v>
      </c>
      <c r="I22" s="165" t="s">
        <v>38</v>
      </c>
      <c r="J22" s="170">
        <f>H22</f>
        <v>1515.204081632653</v>
      </c>
      <c r="K22" s="216">
        <f>K12/K14</f>
        <v>1274.5098039215686</v>
      </c>
      <c r="L22" s="164" t="s">
        <v>38</v>
      </c>
      <c r="M22" s="107">
        <f>K22</f>
        <v>1274.5098039215686</v>
      </c>
    </row>
    <row r="23" spans="1:13" s="51" customFormat="1" ht="26.25" customHeight="1">
      <c r="A23" s="28"/>
      <c r="B23" s="157" t="s">
        <v>111</v>
      </c>
      <c r="C23" s="100"/>
      <c r="D23" s="132"/>
      <c r="E23" s="185"/>
      <c r="F23" s="185"/>
      <c r="G23" s="165"/>
      <c r="H23" s="163"/>
      <c r="I23" s="165"/>
      <c r="J23" s="163"/>
      <c r="K23" s="164"/>
      <c r="L23" s="164"/>
      <c r="M23" s="87"/>
    </row>
    <row r="24" spans="1:13" s="51" customFormat="1" ht="38.25">
      <c r="A24" s="28"/>
      <c r="B24" s="83" t="s">
        <v>274</v>
      </c>
      <c r="C24" s="100" t="s">
        <v>280</v>
      </c>
      <c r="D24" s="132" t="s">
        <v>1</v>
      </c>
      <c r="E24" s="188">
        <v>105</v>
      </c>
      <c r="F24" s="188" t="s">
        <v>38</v>
      </c>
      <c r="G24" s="188">
        <f aca="true" t="shared" si="4" ref="G24:G29">E24</f>
        <v>105</v>
      </c>
      <c r="H24" s="163">
        <v>104</v>
      </c>
      <c r="I24" s="165" t="s">
        <v>38</v>
      </c>
      <c r="J24" s="163">
        <f aca="true" t="shared" si="5" ref="J24:J29">H24</f>
        <v>104</v>
      </c>
      <c r="K24" s="107">
        <f aca="true" t="shared" si="6" ref="K24:K29">K14*100/H14</f>
        <v>104.08163265306122</v>
      </c>
      <c r="L24" s="164" t="s">
        <v>38</v>
      </c>
      <c r="M24" s="107">
        <f aca="true" t="shared" si="7" ref="M24:M29">K24</f>
        <v>104.08163265306122</v>
      </c>
    </row>
    <row r="25" spans="1:13" s="51" customFormat="1" ht="38.25">
      <c r="A25" s="28"/>
      <c r="B25" s="83" t="s">
        <v>275</v>
      </c>
      <c r="C25" s="100" t="s">
        <v>280</v>
      </c>
      <c r="D25" s="132" t="s">
        <v>1</v>
      </c>
      <c r="E25" s="188">
        <v>83</v>
      </c>
      <c r="F25" s="188"/>
      <c r="G25" s="188">
        <f t="shared" si="4"/>
        <v>83</v>
      </c>
      <c r="H25" s="163">
        <v>67</v>
      </c>
      <c r="I25" s="165" t="s">
        <v>38</v>
      </c>
      <c r="J25" s="163">
        <f t="shared" si="5"/>
        <v>67</v>
      </c>
      <c r="K25" s="107">
        <f t="shared" si="6"/>
        <v>111.29032258064517</v>
      </c>
      <c r="L25" s="164"/>
      <c r="M25" s="107">
        <f t="shared" si="7"/>
        <v>111.29032258064517</v>
      </c>
    </row>
    <row r="26" spans="1:13" s="51" customFormat="1" ht="25.5">
      <c r="A26" s="28"/>
      <c r="B26" s="83" t="s">
        <v>276</v>
      </c>
      <c r="C26" s="100" t="s">
        <v>280</v>
      </c>
      <c r="D26" s="132" t="s">
        <v>1</v>
      </c>
      <c r="E26" s="188">
        <v>95</v>
      </c>
      <c r="F26" s="188"/>
      <c r="G26" s="188">
        <f t="shared" si="4"/>
        <v>95</v>
      </c>
      <c r="H26" s="163">
        <v>100</v>
      </c>
      <c r="I26" s="165" t="s">
        <v>38</v>
      </c>
      <c r="J26" s="163">
        <f t="shared" si="5"/>
        <v>100</v>
      </c>
      <c r="K26" s="107">
        <f t="shared" si="6"/>
        <v>100</v>
      </c>
      <c r="L26" s="164"/>
      <c r="M26" s="107">
        <f t="shared" si="7"/>
        <v>100</v>
      </c>
    </row>
    <row r="27" spans="1:13" s="51" customFormat="1" ht="41.25" customHeight="1">
      <c r="A27" s="28"/>
      <c r="B27" s="83" t="s">
        <v>277</v>
      </c>
      <c r="C27" s="100" t="s">
        <v>280</v>
      </c>
      <c r="D27" s="132" t="s">
        <v>1</v>
      </c>
      <c r="E27" s="188">
        <v>95</v>
      </c>
      <c r="F27" s="188"/>
      <c r="G27" s="188">
        <f t="shared" si="4"/>
        <v>95</v>
      </c>
      <c r="H27" s="163">
        <v>100</v>
      </c>
      <c r="I27" s="165" t="s">
        <v>38</v>
      </c>
      <c r="J27" s="163">
        <f t="shared" si="5"/>
        <v>100</v>
      </c>
      <c r="K27" s="107">
        <f t="shared" si="6"/>
        <v>100</v>
      </c>
      <c r="L27" s="164"/>
      <c r="M27" s="107">
        <f t="shared" si="7"/>
        <v>100</v>
      </c>
    </row>
    <row r="28" spans="1:13" s="51" customFormat="1" ht="36.75" customHeight="1">
      <c r="A28" s="28"/>
      <c r="B28" s="83" t="s">
        <v>278</v>
      </c>
      <c r="C28" s="100" t="s">
        <v>280</v>
      </c>
      <c r="D28" s="132" t="s">
        <v>1</v>
      </c>
      <c r="E28" s="188">
        <v>50</v>
      </c>
      <c r="F28" s="188"/>
      <c r="G28" s="188">
        <f t="shared" si="4"/>
        <v>50</v>
      </c>
      <c r="H28" s="163">
        <v>110</v>
      </c>
      <c r="I28" s="165" t="s">
        <v>38</v>
      </c>
      <c r="J28" s="163">
        <f t="shared" si="5"/>
        <v>110</v>
      </c>
      <c r="K28" s="107">
        <f t="shared" si="6"/>
        <v>100</v>
      </c>
      <c r="L28" s="164"/>
      <c r="M28" s="107">
        <f t="shared" si="7"/>
        <v>100</v>
      </c>
    </row>
    <row r="29" spans="1:13" s="167" customFormat="1" ht="45" customHeight="1">
      <c r="A29" s="168"/>
      <c r="B29" s="171" t="s">
        <v>279</v>
      </c>
      <c r="C29" s="100" t="s">
        <v>280</v>
      </c>
      <c r="D29" s="132" t="s">
        <v>1</v>
      </c>
      <c r="E29" s="188">
        <v>67</v>
      </c>
      <c r="F29" s="188" t="s">
        <v>38</v>
      </c>
      <c r="G29" s="188">
        <f t="shared" si="4"/>
        <v>67</v>
      </c>
      <c r="H29" s="180">
        <v>113</v>
      </c>
      <c r="I29" s="165" t="s">
        <v>38</v>
      </c>
      <c r="J29" s="165">
        <f t="shared" si="5"/>
        <v>113</v>
      </c>
      <c r="K29" s="107">
        <f t="shared" si="6"/>
        <v>100</v>
      </c>
      <c r="L29" s="164" t="s">
        <v>38</v>
      </c>
      <c r="M29" s="107">
        <f t="shared" si="7"/>
        <v>100</v>
      </c>
    </row>
    <row r="30" spans="1:12" s="51" customFormat="1" ht="26.25" customHeight="1">
      <c r="A30" s="159"/>
      <c r="B30" s="160"/>
      <c r="C30" s="161"/>
      <c r="D30" s="162"/>
      <c r="E30" s="108"/>
      <c r="F30" s="108"/>
      <c r="G30" s="191"/>
      <c r="H30" s="191"/>
      <c r="I30" s="108"/>
      <c r="J30" s="108"/>
      <c r="K30" s="191"/>
      <c r="L30" s="108"/>
    </row>
    <row r="31" spans="1:12" s="51" customFormat="1" ht="15.75" customHeight="1">
      <c r="A31" s="17" t="s">
        <v>150</v>
      </c>
      <c r="B31" s="262" t="s">
        <v>175</v>
      </c>
      <c r="C31" s="262"/>
      <c r="D31" s="262"/>
      <c r="E31" s="58"/>
      <c r="F31" s="58"/>
      <c r="G31" s="58"/>
      <c r="H31" s="58"/>
      <c r="I31" s="58"/>
      <c r="J31" s="199" t="s">
        <v>174</v>
      </c>
      <c r="K31" s="58"/>
      <c r="L31" s="58"/>
    </row>
    <row r="32" spans="1:11" s="51" customFormat="1" ht="15.75" customHeight="1">
      <c r="A32" s="259" t="s">
        <v>25</v>
      </c>
      <c r="B32" s="259" t="s">
        <v>43</v>
      </c>
      <c r="C32" s="259" t="s">
        <v>44</v>
      </c>
      <c r="D32" s="259" t="s">
        <v>45</v>
      </c>
      <c r="E32" s="259" t="s">
        <v>123</v>
      </c>
      <c r="F32" s="259"/>
      <c r="G32" s="259"/>
      <c r="H32" s="259" t="s">
        <v>141</v>
      </c>
      <c r="I32" s="259"/>
      <c r="J32" s="259"/>
      <c r="K32" s="128"/>
    </row>
    <row r="33" spans="1:11" s="51" customFormat="1" ht="33" customHeight="1">
      <c r="A33" s="259"/>
      <c r="B33" s="259"/>
      <c r="C33" s="259"/>
      <c r="D33" s="259"/>
      <c r="E33" s="28" t="s">
        <v>4</v>
      </c>
      <c r="F33" s="28" t="s">
        <v>5</v>
      </c>
      <c r="G33" s="28" t="s">
        <v>173</v>
      </c>
      <c r="H33" s="28" t="s">
        <v>4</v>
      </c>
      <c r="I33" s="28" t="s">
        <v>5</v>
      </c>
      <c r="J33" s="28" t="s">
        <v>97</v>
      </c>
      <c r="K33" s="128"/>
    </row>
    <row r="34" spans="1:11" s="51" customFormat="1" ht="15.75" customHeight="1">
      <c r="A34" s="28">
        <v>1</v>
      </c>
      <c r="B34" s="28">
        <v>2</v>
      </c>
      <c r="C34" s="28">
        <v>3</v>
      </c>
      <c r="D34" s="28">
        <v>4</v>
      </c>
      <c r="E34" s="28">
        <v>5</v>
      </c>
      <c r="F34" s="28">
        <v>6</v>
      </c>
      <c r="G34" s="28">
        <v>7</v>
      </c>
      <c r="H34" s="28">
        <v>8</v>
      </c>
      <c r="I34" s="28">
        <v>9</v>
      </c>
      <c r="J34" s="28">
        <v>10</v>
      </c>
      <c r="K34" s="128"/>
    </row>
    <row r="35" spans="1:11" s="51" customFormat="1" ht="15.75">
      <c r="A35" s="28" t="s">
        <v>245</v>
      </c>
      <c r="B35" s="317"/>
      <c r="C35" s="28"/>
      <c r="D35" s="28"/>
      <c r="E35" s="215"/>
      <c r="F35" s="215"/>
      <c r="G35" s="28"/>
      <c r="H35" s="28"/>
      <c r="I35" s="215"/>
      <c r="J35" s="215"/>
      <c r="K35" s="128"/>
    </row>
    <row r="36" spans="1:11" s="51" customFormat="1" ht="63">
      <c r="A36" s="28" t="s">
        <v>245</v>
      </c>
      <c r="B36" s="317" t="s">
        <v>259</v>
      </c>
      <c r="C36" s="28"/>
      <c r="D36" s="28"/>
      <c r="E36" s="215"/>
      <c r="F36" s="215"/>
      <c r="G36" s="28"/>
      <c r="H36" s="28"/>
      <c r="I36" s="215"/>
      <c r="J36" s="215"/>
      <c r="K36" s="128"/>
    </row>
    <row r="37" spans="1:11" s="51" customFormat="1" ht="15.75">
      <c r="A37" s="164"/>
      <c r="B37" s="220" t="s">
        <v>108</v>
      </c>
      <c r="C37" s="164"/>
      <c r="D37" s="164"/>
      <c r="E37" s="214"/>
      <c r="F37" s="214"/>
      <c r="G37" s="164"/>
      <c r="H37" s="164"/>
      <c r="I37" s="214"/>
      <c r="J37" s="214"/>
      <c r="K37" s="128"/>
    </row>
    <row r="38" spans="1:11" s="51" customFormat="1" ht="51">
      <c r="A38" s="164"/>
      <c r="B38" s="171" t="s">
        <v>260</v>
      </c>
      <c r="C38" s="28" t="s">
        <v>112</v>
      </c>
      <c r="D38" s="164" t="s">
        <v>246</v>
      </c>
      <c r="E38" s="164">
        <v>1</v>
      </c>
      <c r="F38" s="164">
        <v>1</v>
      </c>
      <c r="G38" s="164">
        <f>E38</f>
        <v>1</v>
      </c>
      <c r="H38" s="164">
        <v>1</v>
      </c>
      <c r="I38" s="164">
        <v>1</v>
      </c>
      <c r="J38" s="164">
        <f>H38</f>
        <v>1</v>
      </c>
      <c r="K38" s="128"/>
    </row>
    <row r="39" spans="1:11" s="51" customFormat="1" ht="51">
      <c r="A39" s="28"/>
      <c r="B39" s="171" t="s">
        <v>261</v>
      </c>
      <c r="C39" s="28" t="s">
        <v>54</v>
      </c>
      <c r="D39" s="164" t="s">
        <v>246</v>
      </c>
      <c r="E39" s="28">
        <v>9</v>
      </c>
      <c r="F39" s="28"/>
      <c r="G39" s="28">
        <f>E39+F39</f>
        <v>9</v>
      </c>
      <c r="H39" s="164">
        <v>9</v>
      </c>
      <c r="I39" s="28"/>
      <c r="J39" s="28">
        <f>H39+I39</f>
        <v>9</v>
      </c>
      <c r="K39" s="128"/>
    </row>
    <row r="40" spans="1:11" s="51" customFormat="1" ht="51">
      <c r="A40" s="28"/>
      <c r="B40" s="171" t="s">
        <v>262</v>
      </c>
      <c r="C40" s="28" t="s">
        <v>54</v>
      </c>
      <c r="D40" s="164" t="s">
        <v>247</v>
      </c>
      <c r="E40" s="28">
        <v>3754092</v>
      </c>
      <c r="F40" s="169">
        <v>417270</v>
      </c>
      <c r="G40" s="90">
        <f>E40+F40</f>
        <v>4171362</v>
      </c>
      <c r="H40" s="169">
        <v>4021707</v>
      </c>
      <c r="I40" s="169">
        <v>444911</v>
      </c>
      <c r="J40" s="28">
        <f>H40+I40</f>
        <v>4466618</v>
      </c>
      <c r="K40" s="128"/>
    </row>
    <row r="41" spans="1:11" s="51" customFormat="1" ht="51">
      <c r="A41" s="28"/>
      <c r="B41" s="171" t="s">
        <v>263</v>
      </c>
      <c r="C41" s="28" t="s">
        <v>54</v>
      </c>
      <c r="D41" s="164" t="s">
        <v>248</v>
      </c>
      <c r="E41" s="169">
        <v>69355</v>
      </c>
      <c r="F41" s="28" t="s">
        <v>38</v>
      </c>
      <c r="G41" s="90">
        <f>E41</f>
        <v>69355</v>
      </c>
      <c r="H41" s="169">
        <v>73170</v>
      </c>
      <c r="I41" s="28" t="s">
        <v>38</v>
      </c>
      <c r="J41" s="28">
        <f>H41</f>
        <v>73170</v>
      </c>
      <c r="K41" s="128"/>
    </row>
    <row r="42" spans="1:11" s="51" customFormat="1" ht="15.75">
      <c r="A42" s="28"/>
      <c r="B42" s="220" t="s">
        <v>109</v>
      </c>
      <c r="C42" s="28"/>
      <c r="D42" s="28"/>
      <c r="E42" s="215"/>
      <c r="F42" s="215"/>
      <c r="G42" s="28"/>
      <c r="H42" s="164"/>
      <c r="I42" s="215"/>
      <c r="J42" s="215"/>
      <c r="K42" s="128"/>
    </row>
    <row r="43" spans="1:11" s="51" customFormat="1" ht="25.5">
      <c r="A43" s="28"/>
      <c r="B43" s="171" t="s">
        <v>264</v>
      </c>
      <c r="C43" s="28" t="s">
        <v>112</v>
      </c>
      <c r="D43" s="164" t="s">
        <v>271</v>
      </c>
      <c r="E43" s="28">
        <v>49</v>
      </c>
      <c r="F43" s="28" t="s">
        <v>38</v>
      </c>
      <c r="G43" s="28">
        <f aca="true" t="shared" si="8" ref="G43:G48">E43</f>
        <v>49</v>
      </c>
      <c r="H43" s="28">
        <v>49</v>
      </c>
      <c r="I43" s="28" t="s">
        <v>38</v>
      </c>
      <c r="J43" s="28">
        <f aca="true" t="shared" si="9" ref="J43:J48">H43</f>
        <v>49</v>
      </c>
      <c r="K43" s="128"/>
    </row>
    <row r="44" spans="1:10" ht="25.5">
      <c r="A44" s="28"/>
      <c r="B44" s="171" t="s">
        <v>265</v>
      </c>
      <c r="C44" s="28" t="s">
        <v>53</v>
      </c>
      <c r="D44" s="164" t="s">
        <v>272</v>
      </c>
      <c r="E44" s="164">
        <v>3100</v>
      </c>
      <c r="F44" s="28" t="s">
        <v>38</v>
      </c>
      <c r="G44" s="28">
        <f t="shared" si="8"/>
        <v>3100</v>
      </c>
      <c r="H44" s="164">
        <v>3100</v>
      </c>
      <c r="I44" s="164" t="s">
        <v>38</v>
      </c>
      <c r="J44" s="164">
        <f t="shared" si="9"/>
        <v>3100</v>
      </c>
    </row>
    <row r="45" spans="1:10" ht="25.5">
      <c r="A45" s="28"/>
      <c r="B45" s="171" t="s">
        <v>266</v>
      </c>
      <c r="C45" s="28" t="s">
        <v>112</v>
      </c>
      <c r="D45" s="164" t="s">
        <v>271</v>
      </c>
      <c r="E45" s="164">
        <v>210</v>
      </c>
      <c r="F45" s="28" t="s">
        <v>38</v>
      </c>
      <c r="G45" s="28">
        <f t="shared" si="8"/>
        <v>210</v>
      </c>
      <c r="H45" s="164">
        <v>210</v>
      </c>
      <c r="I45" s="164" t="s">
        <v>38</v>
      </c>
      <c r="J45" s="164">
        <f t="shared" si="9"/>
        <v>210</v>
      </c>
    </row>
    <row r="46" spans="1:10" ht="25.5">
      <c r="A46" s="28"/>
      <c r="B46" s="171" t="s">
        <v>267</v>
      </c>
      <c r="C46" s="28" t="s">
        <v>53</v>
      </c>
      <c r="D46" s="164" t="s">
        <v>272</v>
      </c>
      <c r="E46" s="164">
        <v>4000</v>
      </c>
      <c r="F46" s="28" t="s">
        <v>38</v>
      </c>
      <c r="G46" s="28">
        <f t="shared" si="8"/>
        <v>4000</v>
      </c>
      <c r="H46" s="164">
        <v>4000</v>
      </c>
      <c r="I46" s="164" t="s">
        <v>38</v>
      </c>
      <c r="J46" s="164">
        <f t="shared" si="9"/>
        <v>4000</v>
      </c>
    </row>
    <row r="47" spans="1:10" ht="25.5">
      <c r="A47" s="28"/>
      <c r="B47" s="171" t="s">
        <v>268</v>
      </c>
      <c r="C47" s="28" t="s">
        <v>112</v>
      </c>
      <c r="D47" s="164" t="s">
        <v>271</v>
      </c>
      <c r="E47" s="164">
        <v>22</v>
      </c>
      <c r="F47" s="28" t="s">
        <v>38</v>
      </c>
      <c r="G47" s="28">
        <f t="shared" si="8"/>
        <v>22</v>
      </c>
      <c r="H47" s="164">
        <v>22</v>
      </c>
      <c r="I47" s="164" t="s">
        <v>38</v>
      </c>
      <c r="J47" s="164">
        <f t="shared" si="9"/>
        <v>22</v>
      </c>
    </row>
    <row r="48" spans="1:10" ht="25.5">
      <c r="A48" s="28"/>
      <c r="B48" s="171" t="s">
        <v>269</v>
      </c>
      <c r="C48" s="28" t="s">
        <v>53</v>
      </c>
      <c r="D48" s="164" t="s">
        <v>272</v>
      </c>
      <c r="E48" s="164">
        <v>2000</v>
      </c>
      <c r="F48" s="28" t="s">
        <v>38</v>
      </c>
      <c r="G48" s="28">
        <f t="shared" si="8"/>
        <v>2000</v>
      </c>
      <c r="H48" s="164">
        <v>2000</v>
      </c>
      <c r="I48" s="164" t="s">
        <v>38</v>
      </c>
      <c r="J48" s="164">
        <f t="shared" si="9"/>
        <v>2000</v>
      </c>
    </row>
    <row r="49" spans="1:10" ht="15.75">
      <c r="A49" s="28"/>
      <c r="B49" s="220" t="s">
        <v>110</v>
      </c>
      <c r="C49" s="28"/>
      <c r="D49" s="28"/>
      <c r="E49" s="214"/>
      <c r="F49" s="214"/>
      <c r="G49" s="164"/>
      <c r="H49" s="164"/>
      <c r="I49" s="164"/>
      <c r="J49" s="164"/>
    </row>
    <row r="50" spans="1:10" ht="25.5">
      <c r="A50" s="28"/>
      <c r="B50" s="171" t="s">
        <v>270</v>
      </c>
      <c r="C50" s="28" t="s">
        <v>54</v>
      </c>
      <c r="D50" s="28" t="s">
        <v>1</v>
      </c>
      <c r="E50" s="216">
        <f aca="true" t="shared" si="10" ref="E50:J50">E40/12</f>
        <v>312841</v>
      </c>
      <c r="F50" s="216">
        <f t="shared" si="10"/>
        <v>34772.5</v>
      </c>
      <c r="G50" s="216">
        <f t="shared" si="10"/>
        <v>347613.5</v>
      </c>
      <c r="H50" s="107">
        <f t="shared" si="10"/>
        <v>335142.25</v>
      </c>
      <c r="I50" s="216">
        <f t="shared" si="10"/>
        <v>37075.916666666664</v>
      </c>
      <c r="J50" s="216">
        <f t="shared" si="10"/>
        <v>372218.1666666667</v>
      </c>
    </row>
    <row r="51" spans="1:10" ht="25.5">
      <c r="A51" s="28"/>
      <c r="B51" s="171" t="s">
        <v>273</v>
      </c>
      <c r="C51" s="28" t="s">
        <v>54</v>
      </c>
      <c r="D51" s="28" t="s">
        <v>1</v>
      </c>
      <c r="E51" s="216">
        <f>E41/E43</f>
        <v>1415.408163265306</v>
      </c>
      <c r="F51" s="216" t="s">
        <v>38</v>
      </c>
      <c r="G51" s="216">
        <f>E51</f>
        <v>1415.408163265306</v>
      </c>
      <c r="H51" s="216">
        <f>H41/H43</f>
        <v>1493.265306122449</v>
      </c>
      <c r="I51" s="164" t="s">
        <v>38</v>
      </c>
      <c r="J51" s="216">
        <f>H51</f>
        <v>1493.265306122449</v>
      </c>
    </row>
    <row r="52" spans="1:10" ht="15.75">
      <c r="A52" s="28"/>
      <c r="B52" s="221" t="s">
        <v>111</v>
      </c>
      <c r="C52" s="28"/>
      <c r="D52" s="28"/>
      <c r="E52" s="222"/>
      <c r="F52" s="222"/>
      <c r="G52" s="164"/>
      <c r="H52" s="164"/>
      <c r="I52" s="164"/>
      <c r="J52" s="164"/>
    </row>
    <row r="53" spans="1:10" ht="41.25" customHeight="1">
      <c r="A53" s="28"/>
      <c r="B53" s="83" t="s">
        <v>274</v>
      </c>
      <c r="C53" s="28" t="s">
        <v>280</v>
      </c>
      <c r="D53" s="28" t="s">
        <v>1</v>
      </c>
      <c r="E53" s="216">
        <v>100</v>
      </c>
      <c r="F53" s="216" t="s">
        <v>38</v>
      </c>
      <c r="G53" s="216">
        <f aca="true" t="shared" si="11" ref="G53:G58">E53</f>
        <v>100</v>
      </c>
      <c r="H53" s="164">
        <v>100</v>
      </c>
      <c r="I53" s="164" t="s">
        <v>38</v>
      </c>
      <c r="J53" s="164">
        <f aca="true" t="shared" si="12" ref="J53:J58">H53</f>
        <v>100</v>
      </c>
    </row>
    <row r="54" spans="1:10" ht="40.5" customHeight="1">
      <c r="A54" s="28"/>
      <c r="B54" s="83" t="s">
        <v>275</v>
      </c>
      <c r="C54" s="28" t="s">
        <v>280</v>
      </c>
      <c r="D54" s="28" t="s">
        <v>1</v>
      </c>
      <c r="E54" s="216">
        <v>100</v>
      </c>
      <c r="F54" s="216" t="s">
        <v>38</v>
      </c>
      <c r="G54" s="216">
        <f t="shared" si="11"/>
        <v>100</v>
      </c>
      <c r="H54" s="164">
        <v>100</v>
      </c>
      <c r="I54" s="164" t="s">
        <v>38</v>
      </c>
      <c r="J54" s="164">
        <f t="shared" si="12"/>
        <v>100</v>
      </c>
    </row>
    <row r="55" spans="1:10" ht="31.5" customHeight="1">
      <c r="A55" s="28"/>
      <c r="B55" s="83" t="s">
        <v>276</v>
      </c>
      <c r="C55" s="28" t="s">
        <v>280</v>
      </c>
      <c r="D55" s="28" t="s">
        <v>1</v>
      </c>
      <c r="E55" s="216">
        <v>100</v>
      </c>
      <c r="F55" s="216" t="s">
        <v>38</v>
      </c>
      <c r="G55" s="216">
        <f t="shared" si="11"/>
        <v>100</v>
      </c>
      <c r="H55" s="164">
        <v>100</v>
      </c>
      <c r="I55" s="164" t="s">
        <v>38</v>
      </c>
      <c r="J55" s="164">
        <f t="shared" si="12"/>
        <v>100</v>
      </c>
    </row>
    <row r="56" spans="1:10" ht="46.5" customHeight="1">
      <c r="A56" s="28"/>
      <c r="B56" s="83" t="s">
        <v>277</v>
      </c>
      <c r="C56" s="28" t="s">
        <v>280</v>
      </c>
      <c r="D56" s="28" t="s">
        <v>1</v>
      </c>
      <c r="E56" s="216">
        <v>100</v>
      </c>
      <c r="F56" s="216" t="s">
        <v>38</v>
      </c>
      <c r="G56" s="216">
        <f t="shared" si="11"/>
        <v>100</v>
      </c>
      <c r="H56" s="164">
        <v>100</v>
      </c>
      <c r="I56" s="164" t="s">
        <v>38</v>
      </c>
      <c r="J56" s="164">
        <f t="shared" si="12"/>
        <v>100</v>
      </c>
    </row>
    <row r="57" spans="1:10" ht="29.25" customHeight="1">
      <c r="A57" s="28"/>
      <c r="B57" s="83" t="s">
        <v>278</v>
      </c>
      <c r="C57" s="28" t="s">
        <v>280</v>
      </c>
      <c r="D57" s="28" t="s">
        <v>1</v>
      </c>
      <c r="E57" s="216">
        <v>100</v>
      </c>
      <c r="F57" s="216" t="s">
        <v>38</v>
      </c>
      <c r="G57" s="216">
        <f t="shared" si="11"/>
        <v>100</v>
      </c>
      <c r="H57" s="164">
        <v>100</v>
      </c>
      <c r="I57" s="164" t="s">
        <v>38</v>
      </c>
      <c r="J57" s="164">
        <f t="shared" si="12"/>
        <v>100</v>
      </c>
    </row>
    <row r="58" spans="1:10" ht="42" customHeight="1">
      <c r="A58" s="168"/>
      <c r="B58" s="171" t="s">
        <v>279</v>
      </c>
      <c r="C58" s="28" t="s">
        <v>280</v>
      </c>
      <c r="D58" s="28" t="s">
        <v>1</v>
      </c>
      <c r="E58" s="216">
        <v>100</v>
      </c>
      <c r="F58" s="216" t="s">
        <v>38</v>
      </c>
      <c r="G58" s="216">
        <f t="shared" si="11"/>
        <v>100</v>
      </c>
      <c r="H58" s="164">
        <v>100</v>
      </c>
      <c r="I58" s="164" t="s">
        <v>38</v>
      </c>
      <c r="J58" s="164">
        <f t="shared" si="12"/>
        <v>100</v>
      </c>
    </row>
    <row r="59" spans="1:10" ht="15.75">
      <c r="A59" s="51"/>
      <c r="B59" s="51"/>
      <c r="C59" s="51"/>
      <c r="D59" s="51"/>
      <c r="E59" s="51"/>
      <c r="F59" s="51"/>
      <c r="G59" s="128"/>
      <c r="H59" s="128"/>
      <c r="I59" s="51"/>
      <c r="J59" s="51"/>
    </row>
    <row r="60" spans="1:10" ht="15.75">
      <c r="A60" s="51"/>
      <c r="B60" s="51"/>
      <c r="C60" s="51"/>
      <c r="D60" s="51"/>
      <c r="E60" s="51"/>
      <c r="F60" s="51"/>
      <c r="G60" s="128"/>
      <c r="H60" s="128"/>
      <c r="I60" s="51"/>
      <c r="J60" s="51"/>
    </row>
    <row r="61" spans="1:10" ht="15.75">
      <c r="A61" s="51"/>
      <c r="B61" s="51"/>
      <c r="C61" s="51"/>
      <c r="D61" s="51"/>
      <c r="E61" s="51"/>
      <c r="F61" s="51"/>
      <c r="G61" s="128"/>
      <c r="H61" s="128"/>
      <c r="I61" s="51"/>
      <c r="J61" s="51"/>
    </row>
    <row r="62" spans="1:10" ht="15.75">
      <c r="A62" s="51"/>
      <c r="B62" s="51"/>
      <c r="C62" s="51"/>
      <c r="D62" s="51"/>
      <c r="E62" s="51"/>
      <c r="F62" s="51"/>
      <c r="G62" s="128"/>
      <c r="H62" s="128"/>
      <c r="I62" s="51"/>
      <c r="J62" s="51"/>
    </row>
    <row r="63" spans="1:10" ht="15.75">
      <c r="A63" s="137"/>
      <c r="B63" s="51"/>
      <c r="C63" s="51"/>
      <c r="D63" s="113"/>
      <c r="E63" s="51"/>
      <c r="F63" s="51"/>
      <c r="G63" s="128"/>
      <c r="H63" s="128"/>
      <c r="I63" s="51"/>
      <c r="J63" s="51"/>
    </row>
    <row r="64" spans="1:10" ht="15.75">
      <c r="A64" s="137"/>
      <c r="B64" s="51"/>
      <c r="C64" s="51"/>
      <c r="D64" s="113"/>
      <c r="E64" s="51"/>
      <c r="F64" s="51"/>
      <c r="G64" s="128"/>
      <c r="H64" s="128"/>
      <c r="I64" s="51"/>
      <c r="J64" s="51"/>
    </row>
    <row r="65" spans="1:10" ht="15.75">
      <c r="A65" s="137"/>
      <c r="B65" s="51"/>
      <c r="C65" s="51"/>
      <c r="D65" s="113"/>
      <c r="E65" s="51"/>
      <c r="F65" s="51"/>
      <c r="G65" s="128"/>
      <c r="H65" s="128"/>
      <c r="I65" s="51"/>
      <c r="J65" s="51"/>
    </row>
    <row r="66" spans="1:10" ht="15.75">
      <c r="A66" s="137"/>
      <c r="B66" s="51"/>
      <c r="C66" s="51"/>
      <c r="D66" s="113"/>
      <c r="E66" s="51"/>
      <c r="F66" s="51"/>
      <c r="G66" s="128"/>
      <c r="H66" s="128"/>
      <c r="I66" s="51"/>
      <c r="J66" s="51"/>
    </row>
    <row r="67" spans="1:10" ht="15.75">
      <c r="A67" s="137"/>
      <c r="B67" s="51"/>
      <c r="C67" s="51"/>
      <c r="D67" s="113"/>
      <c r="E67" s="51"/>
      <c r="F67" s="51"/>
      <c r="G67" s="128"/>
      <c r="H67" s="128"/>
      <c r="I67" s="51"/>
      <c r="J67" s="51"/>
    </row>
    <row r="68" spans="1:10" ht="15.75">
      <c r="A68" s="137"/>
      <c r="B68" s="51"/>
      <c r="C68" s="51"/>
      <c r="D68" s="113"/>
      <c r="E68" s="51"/>
      <c r="F68" s="51"/>
      <c r="G68" s="128"/>
      <c r="H68" s="128"/>
      <c r="I68" s="51"/>
      <c r="J68" s="51"/>
    </row>
    <row r="69" spans="1:10" ht="15.75">
      <c r="A69" s="137"/>
      <c r="B69" s="51"/>
      <c r="C69" s="51"/>
      <c r="D69" s="113"/>
      <c r="E69" s="51"/>
      <c r="F69" s="51"/>
      <c r="G69" s="128"/>
      <c r="H69" s="128"/>
      <c r="I69" s="51"/>
      <c r="J69" s="51"/>
    </row>
    <row r="70" spans="1:10" ht="15.75">
      <c r="A70" s="137"/>
      <c r="B70" s="51"/>
      <c r="C70" s="51"/>
      <c r="D70" s="113"/>
      <c r="E70" s="51"/>
      <c r="F70" s="51"/>
      <c r="G70" s="128"/>
      <c r="H70" s="128"/>
      <c r="I70" s="51"/>
      <c r="J70" s="51"/>
    </row>
    <row r="71" spans="1:10" ht="15.75">
      <c r="A71" s="137"/>
      <c r="B71" s="51"/>
      <c r="C71" s="51"/>
      <c r="D71" s="113"/>
      <c r="E71" s="51"/>
      <c r="F71" s="51"/>
      <c r="G71" s="128"/>
      <c r="H71" s="128"/>
      <c r="I71" s="51"/>
      <c r="J71" s="51"/>
    </row>
    <row r="72" spans="1:10" ht="15.75">
      <c r="A72" s="137"/>
      <c r="B72" s="51"/>
      <c r="C72" s="51"/>
      <c r="D72" s="113"/>
      <c r="E72" s="51"/>
      <c r="F72" s="51"/>
      <c r="G72" s="128"/>
      <c r="H72" s="128"/>
      <c r="I72" s="51"/>
      <c r="J72" s="51"/>
    </row>
    <row r="73" spans="1:10" ht="15.75">
      <c r="A73" s="137"/>
      <c r="B73" s="51"/>
      <c r="C73" s="51"/>
      <c r="D73" s="113"/>
      <c r="E73" s="51"/>
      <c r="F73" s="51"/>
      <c r="G73" s="128"/>
      <c r="H73" s="128"/>
      <c r="I73" s="51"/>
      <c r="J73" s="51"/>
    </row>
    <row r="74" spans="1:10" ht="15.75">
      <c r="A74" s="137"/>
      <c r="B74" s="51"/>
      <c r="C74" s="51"/>
      <c r="D74" s="113"/>
      <c r="E74" s="51"/>
      <c r="F74" s="51"/>
      <c r="G74" s="128"/>
      <c r="H74" s="128"/>
      <c r="I74" s="51"/>
      <c r="J74" s="51"/>
    </row>
    <row r="75" spans="1:10" ht="15.75">
      <c r="A75" s="137"/>
      <c r="B75" s="51"/>
      <c r="C75" s="51"/>
      <c r="D75" s="113"/>
      <c r="E75" s="51"/>
      <c r="F75" s="51"/>
      <c r="G75" s="128"/>
      <c r="H75" s="128"/>
      <c r="I75" s="51"/>
      <c r="J75" s="51"/>
    </row>
    <row r="76" spans="1:10" ht="15.75">
      <c r="A76" s="137"/>
      <c r="B76" s="51"/>
      <c r="C76" s="51"/>
      <c r="D76" s="113"/>
      <c r="E76" s="51"/>
      <c r="F76" s="51"/>
      <c r="G76" s="128"/>
      <c r="H76" s="128"/>
      <c r="I76" s="51"/>
      <c r="J76" s="51"/>
    </row>
    <row r="77" spans="1:10" ht="15.75">
      <c r="A77" s="137"/>
      <c r="B77" s="51"/>
      <c r="C77" s="51"/>
      <c r="D77" s="113"/>
      <c r="E77" s="51"/>
      <c r="F77" s="51"/>
      <c r="G77" s="128"/>
      <c r="H77" s="128"/>
      <c r="I77" s="51"/>
      <c r="J77" s="51"/>
    </row>
    <row r="78" spans="1:10" ht="15.75">
      <c r="A78" s="137"/>
      <c r="B78" s="51"/>
      <c r="C78" s="51"/>
      <c r="D78" s="113"/>
      <c r="E78" s="51"/>
      <c r="F78" s="51"/>
      <c r="G78" s="128"/>
      <c r="H78" s="128"/>
      <c r="I78" s="51"/>
      <c r="J78" s="51"/>
    </row>
    <row r="79" spans="1:10" ht="15.75">
      <c r="A79" s="137"/>
      <c r="B79" s="51"/>
      <c r="C79" s="51"/>
      <c r="D79" s="113"/>
      <c r="E79" s="51"/>
      <c r="F79" s="51"/>
      <c r="G79" s="128"/>
      <c r="H79" s="128"/>
      <c r="I79" s="51"/>
      <c r="J79" s="51"/>
    </row>
    <row r="80" spans="1:10" ht="15.75">
      <c r="A80" s="137"/>
      <c r="B80" s="51"/>
      <c r="C80" s="51"/>
      <c r="D80" s="113"/>
      <c r="E80" s="51"/>
      <c r="F80" s="51"/>
      <c r="G80" s="128"/>
      <c r="H80" s="128"/>
      <c r="I80" s="51"/>
      <c r="J80" s="51"/>
    </row>
    <row r="81" spans="1:10" ht="15.75">
      <c r="A81" s="137"/>
      <c r="B81" s="51"/>
      <c r="C81" s="51"/>
      <c r="D81" s="113"/>
      <c r="E81" s="51"/>
      <c r="F81" s="51"/>
      <c r="G81" s="128"/>
      <c r="H81" s="128"/>
      <c r="I81" s="51"/>
      <c r="J81" s="51"/>
    </row>
    <row r="82" spans="1:10" ht="15.75">
      <c r="A82" s="137"/>
      <c r="B82" s="51"/>
      <c r="C82" s="51"/>
      <c r="D82" s="113"/>
      <c r="E82" s="51"/>
      <c r="F82" s="51"/>
      <c r="G82" s="128"/>
      <c r="H82" s="128"/>
      <c r="I82" s="51"/>
      <c r="J82" s="51"/>
    </row>
    <row r="83" spans="1:10" ht="15.75">
      <c r="A83" s="137"/>
      <c r="B83" s="51"/>
      <c r="C83" s="51"/>
      <c r="D83" s="113"/>
      <c r="E83" s="51"/>
      <c r="F83" s="51"/>
      <c r="G83" s="128"/>
      <c r="H83" s="128"/>
      <c r="I83" s="51"/>
      <c r="J83" s="51"/>
    </row>
    <row r="84" spans="1:10" ht="15.75">
      <c r="A84" s="137"/>
      <c r="B84" s="51"/>
      <c r="C84" s="51"/>
      <c r="D84" s="113"/>
      <c r="E84" s="51"/>
      <c r="F84" s="51"/>
      <c r="G84" s="128"/>
      <c r="H84" s="128"/>
      <c r="I84" s="51"/>
      <c r="J84" s="51"/>
    </row>
    <row r="85" spans="1:10" ht="15.75">
      <c r="A85" s="137"/>
      <c r="B85" s="51"/>
      <c r="C85" s="51"/>
      <c r="D85" s="113"/>
      <c r="E85" s="51"/>
      <c r="F85" s="51"/>
      <c r="G85" s="128"/>
      <c r="H85" s="128"/>
      <c r="I85" s="51"/>
      <c r="J85" s="51"/>
    </row>
    <row r="86" spans="1:10" ht="15.75">
      <c r="A86" s="137"/>
      <c r="B86" s="51"/>
      <c r="C86" s="51"/>
      <c r="D86" s="113"/>
      <c r="E86" s="51"/>
      <c r="F86" s="51"/>
      <c r="G86" s="128"/>
      <c r="H86" s="128"/>
      <c r="I86" s="51"/>
      <c r="J86" s="51"/>
    </row>
    <row r="87" spans="1:10" ht="15.75">
      <c r="A87" s="137"/>
      <c r="B87" s="51"/>
      <c r="C87" s="51"/>
      <c r="D87" s="113"/>
      <c r="E87" s="51"/>
      <c r="F87" s="51"/>
      <c r="G87" s="128"/>
      <c r="H87" s="128"/>
      <c r="I87" s="51"/>
      <c r="J87" s="51"/>
    </row>
    <row r="88" spans="1:10" ht="15.75">
      <c r="A88" s="137"/>
      <c r="B88" s="51"/>
      <c r="C88" s="51"/>
      <c r="D88" s="113"/>
      <c r="E88" s="51"/>
      <c r="F88" s="51"/>
      <c r="G88" s="128"/>
      <c r="H88" s="128"/>
      <c r="I88" s="51"/>
      <c r="J88" s="51"/>
    </row>
    <row r="89" spans="1:10" ht="15.75">
      <c r="A89" s="137"/>
      <c r="B89" s="51"/>
      <c r="C89" s="51"/>
      <c r="D89" s="113"/>
      <c r="E89" s="51"/>
      <c r="F89" s="51"/>
      <c r="G89" s="128"/>
      <c r="H89" s="128"/>
      <c r="I89" s="51"/>
      <c r="J89" s="51"/>
    </row>
    <row r="90" spans="1:10" ht="15.75">
      <c r="A90" s="137"/>
      <c r="B90" s="51"/>
      <c r="C90" s="51"/>
      <c r="D90" s="113"/>
      <c r="E90" s="51"/>
      <c r="F90" s="51"/>
      <c r="G90" s="128"/>
      <c r="H90" s="128"/>
      <c r="I90" s="51"/>
      <c r="J90" s="51"/>
    </row>
  </sheetData>
  <sheetProtection/>
  <mergeCells count="17">
    <mergeCell ref="E4:G4"/>
    <mergeCell ref="H4:J4"/>
    <mergeCell ref="K4:M4"/>
    <mergeCell ref="E32:G32"/>
    <mergeCell ref="H32:J32"/>
    <mergeCell ref="B31:D31"/>
    <mergeCell ref="D9:D10"/>
    <mergeCell ref="B1:L1"/>
    <mergeCell ref="B2:L2"/>
    <mergeCell ref="A32:A33"/>
    <mergeCell ref="B32:B33"/>
    <mergeCell ref="C32:C33"/>
    <mergeCell ref="D32:D33"/>
    <mergeCell ref="A4:A5"/>
    <mergeCell ref="B4:B5"/>
    <mergeCell ref="C4:C5"/>
    <mergeCell ref="D4:D5"/>
  </mergeCells>
  <printOptions horizontalCentered="1"/>
  <pageMargins left="0.2362204724409449" right="0.2362204724409449" top="0.7480314960629921" bottom="0.21" header="0.31496062992125984" footer="0.17"/>
  <pageSetup fitToHeight="0" fitToWidth="1" horizontalDpi="600" verticalDpi="600" orientation="landscape" paperSize="9" scale="60" r:id="rId1"/>
  <rowBreaks count="1" manualBreakCount="1">
    <brk id="29" max="12" man="1"/>
  </rowBreaks>
</worksheet>
</file>

<file path=xl/worksheets/sheet5.xml><?xml version="1.0" encoding="utf-8"?>
<worksheet xmlns="http://schemas.openxmlformats.org/spreadsheetml/2006/main" xmlns:r="http://schemas.openxmlformats.org/officeDocument/2006/relationships">
  <sheetPr>
    <tabColor rgb="FF7030A0"/>
    <pageSetUpPr fitToPage="1"/>
  </sheetPr>
  <dimension ref="A1:P27"/>
  <sheetViews>
    <sheetView view="pageBreakPreview" zoomScaleSheetLayoutView="100" zoomScalePageLayoutView="0" workbookViewId="0" topLeftCell="A19">
      <selection activeCell="B24" sqref="B24"/>
    </sheetView>
  </sheetViews>
  <sheetFormatPr defaultColWidth="9.00390625" defaultRowHeight="15.75"/>
  <cols>
    <col min="1" max="1" width="17.25390625" style="0" customWidth="1"/>
    <col min="2" max="2" width="22.375" style="0" customWidth="1"/>
    <col min="3" max="3" width="10.375" style="0" customWidth="1"/>
    <col min="4" max="4" width="9.125" style="0" customWidth="1"/>
    <col min="5" max="6" width="9.75390625" style="0" customWidth="1"/>
    <col min="7" max="7" width="9.375" style="0" customWidth="1"/>
    <col min="8" max="8" width="9.625" style="0" customWidth="1"/>
    <col min="9" max="9" width="9.75390625" style="0" customWidth="1"/>
    <col min="10" max="10" width="9.125" style="0" customWidth="1"/>
    <col min="11" max="11" width="10.00390625" style="0" customWidth="1"/>
    <col min="12" max="12" width="9.75390625" style="0" customWidth="1"/>
    <col min="13" max="13" width="6.75390625" style="0" customWidth="1"/>
    <col min="14" max="14" width="6.00390625" style="0" customWidth="1"/>
    <col min="15" max="15" width="6.50390625" style="0" customWidth="1"/>
    <col min="16" max="16" width="6.00390625" style="0" customWidth="1"/>
  </cols>
  <sheetData>
    <row r="1" spans="1:2" ht="15.75">
      <c r="A1" s="17" t="s">
        <v>99</v>
      </c>
      <c r="B1" s="2" t="s">
        <v>176</v>
      </c>
    </row>
    <row r="2" spans="1:11" ht="15.75">
      <c r="A2" s="17"/>
      <c r="B2" s="2"/>
      <c r="K2" s="26" t="s">
        <v>174</v>
      </c>
    </row>
    <row r="3" spans="1:13" ht="29.25" customHeight="1">
      <c r="A3" s="265" t="s">
        <v>62</v>
      </c>
      <c r="B3" s="246" t="s">
        <v>137</v>
      </c>
      <c r="C3" s="248"/>
      <c r="D3" s="246" t="s">
        <v>138</v>
      </c>
      <c r="E3" s="248"/>
      <c r="F3" s="265" t="s">
        <v>140</v>
      </c>
      <c r="G3" s="265"/>
      <c r="H3" s="265" t="s">
        <v>123</v>
      </c>
      <c r="I3" s="265"/>
      <c r="J3" s="265" t="s">
        <v>141</v>
      </c>
      <c r="K3" s="265"/>
      <c r="L3" s="21"/>
      <c r="M3" s="21"/>
    </row>
    <row r="4" spans="1:13" ht="31.5" customHeight="1">
      <c r="A4" s="266"/>
      <c r="B4" s="14" t="s">
        <v>4</v>
      </c>
      <c r="C4" s="14" t="s">
        <v>5</v>
      </c>
      <c r="D4" s="14" t="s">
        <v>4</v>
      </c>
      <c r="E4" s="14" t="s">
        <v>5</v>
      </c>
      <c r="F4" s="4" t="s">
        <v>4</v>
      </c>
      <c r="G4" s="4" t="s">
        <v>5</v>
      </c>
      <c r="H4" s="4" t="s">
        <v>4</v>
      </c>
      <c r="I4" s="4" t="s">
        <v>5</v>
      </c>
      <c r="J4" s="4" t="s">
        <v>4</v>
      </c>
      <c r="K4" s="4" t="s">
        <v>5</v>
      </c>
      <c r="L4" s="20"/>
      <c r="M4" s="11"/>
    </row>
    <row r="5" spans="1:13" ht="15.75">
      <c r="A5" s="4">
        <v>1</v>
      </c>
      <c r="B5" s="4">
        <v>2</v>
      </c>
      <c r="C5" s="4">
        <v>3</v>
      </c>
      <c r="D5" s="4">
        <v>4</v>
      </c>
      <c r="E5" s="4">
        <v>5</v>
      </c>
      <c r="F5" s="4">
        <v>6</v>
      </c>
      <c r="G5" s="4">
        <v>7</v>
      </c>
      <c r="H5" s="4">
        <v>8</v>
      </c>
      <c r="I5" s="4">
        <v>9</v>
      </c>
      <c r="J5" s="4">
        <v>10</v>
      </c>
      <c r="K5" s="4">
        <v>11</v>
      </c>
      <c r="L5" s="20"/>
      <c r="M5" s="11"/>
    </row>
    <row r="6" spans="1:13" s="51" customFormat="1" ht="15.75">
      <c r="A6" s="94" t="s">
        <v>11</v>
      </c>
      <c r="B6" s="114">
        <v>1091595</v>
      </c>
      <c r="C6" s="114">
        <v>113347</v>
      </c>
      <c r="D6" s="114">
        <f>966840+7737.6+8964+6915.6+278476.08+8251.62+11843.1</f>
        <v>1289028.0000000002</v>
      </c>
      <c r="E6" s="114">
        <v>135180</v>
      </c>
      <c r="F6" s="114">
        <f>1049904+8437.2+9775.2+7538.4+332355.13+13920.08-200</f>
        <v>1421730.0099999998</v>
      </c>
      <c r="G6" s="114">
        <v>152526</v>
      </c>
      <c r="H6" s="114">
        <f>F6*1.094+6</f>
        <v>1555378.6309399998</v>
      </c>
      <c r="I6" s="114">
        <v>166863</v>
      </c>
      <c r="J6" s="114">
        <f>H6*1.076+4</f>
        <v>1673591.4068914398</v>
      </c>
      <c r="K6" s="114">
        <f>I6*1.076</f>
        <v>179544.58800000002</v>
      </c>
      <c r="L6" s="108"/>
      <c r="M6" s="115"/>
    </row>
    <row r="7" spans="1:13" s="51" customFormat="1" ht="34.5" customHeight="1">
      <c r="A7" s="94" t="s">
        <v>12</v>
      </c>
      <c r="B7" s="114">
        <v>164874</v>
      </c>
      <c r="C7" s="114" t="s">
        <v>38</v>
      </c>
      <c r="D7" s="114">
        <v>315402</v>
      </c>
      <c r="E7" s="114" t="s">
        <v>38</v>
      </c>
      <c r="F7" s="114">
        <v>343866</v>
      </c>
      <c r="G7" s="114" t="s">
        <v>38</v>
      </c>
      <c r="H7" s="114">
        <f>F7*1.094</f>
        <v>376189.40400000004</v>
      </c>
      <c r="I7" s="114" t="s">
        <v>38</v>
      </c>
      <c r="J7" s="114">
        <f>H7*1.076</f>
        <v>404779.7987040001</v>
      </c>
      <c r="K7" s="114" t="s">
        <v>38</v>
      </c>
      <c r="L7" s="108"/>
      <c r="M7" s="115"/>
    </row>
    <row r="8" spans="1:13" s="51" customFormat="1" ht="15.75">
      <c r="A8" s="94" t="s">
        <v>13</v>
      </c>
      <c r="B8" s="114">
        <v>38605</v>
      </c>
      <c r="C8" s="114" t="s">
        <v>38</v>
      </c>
      <c r="D8" s="114">
        <v>104783</v>
      </c>
      <c r="E8" s="114" t="s">
        <v>38</v>
      </c>
      <c r="F8" s="114">
        <v>253012</v>
      </c>
      <c r="G8" s="114" t="s">
        <v>38</v>
      </c>
      <c r="H8" s="114">
        <f>F8*1.094</f>
        <v>276795.128</v>
      </c>
      <c r="I8" s="114" t="s">
        <v>38</v>
      </c>
      <c r="J8" s="114">
        <f>H8*1.076</f>
        <v>297831.55772800004</v>
      </c>
      <c r="K8" s="114" t="s">
        <v>38</v>
      </c>
      <c r="L8" s="108"/>
      <c r="M8" s="115"/>
    </row>
    <row r="9" spans="1:13" s="51" customFormat="1" ht="30">
      <c r="A9" s="94" t="s">
        <v>14</v>
      </c>
      <c r="B9" s="114">
        <v>72577</v>
      </c>
      <c r="C9" s="114">
        <v>4944</v>
      </c>
      <c r="D9" s="114">
        <v>80570</v>
      </c>
      <c r="E9" s="114">
        <v>5842</v>
      </c>
      <c r="F9" s="114">
        <v>87492</v>
      </c>
      <c r="G9" s="114">
        <v>6369</v>
      </c>
      <c r="H9" s="114">
        <f>F9*1.094</f>
        <v>95716.248</v>
      </c>
      <c r="I9" s="114">
        <v>6968</v>
      </c>
      <c r="J9" s="114">
        <f>H9*1.076</f>
        <v>102990.68284800001</v>
      </c>
      <c r="K9" s="114">
        <f>I9*1.076</f>
        <v>7497.568</v>
      </c>
      <c r="L9" s="108"/>
      <c r="M9" s="115"/>
    </row>
    <row r="10" spans="1:13" s="51" customFormat="1" ht="15.75">
      <c r="A10" s="116" t="s">
        <v>135</v>
      </c>
      <c r="B10" s="117">
        <f aca="true" t="shared" si="0" ref="B10:H10">SUM(B6:B9)</f>
        <v>1367651</v>
      </c>
      <c r="C10" s="117">
        <f t="shared" si="0"/>
        <v>118291</v>
      </c>
      <c r="D10" s="117">
        <f t="shared" si="0"/>
        <v>1789783.0000000002</v>
      </c>
      <c r="E10" s="117">
        <f t="shared" si="0"/>
        <v>141022</v>
      </c>
      <c r="F10" s="117">
        <f t="shared" si="0"/>
        <v>2106100.01</v>
      </c>
      <c r="G10" s="117">
        <f t="shared" si="0"/>
        <v>158895</v>
      </c>
      <c r="H10" s="117">
        <f t="shared" si="0"/>
        <v>2304079.4109400003</v>
      </c>
      <c r="I10" s="117">
        <f>SUM(I6:I9)</f>
        <v>173831</v>
      </c>
      <c r="J10" s="117">
        <f>SUM(J6:J9)</f>
        <v>2479193.4461714397</v>
      </c>
      <c r="K10" s="117">
        <f>SUM(K6:K9)</f>
        <v>187042.15600000002</v>
      </c>
      <c r="L10" s="108"/>
      <c r="M10" s="115"/>
    </row>
    <row r="11" spans="1:13" s="51" customFormat="1" ht="65.25" customHeight="1">
      <c r="A11" s="118" t="s">
        <v>177</v>
      </c>
      <c r="B11" s="28" t="s">
        <v>8</v>
      </c>
      <c r="C11" s="86" t="s">
        <v>38</v>
      </c>
      <c r="D11" s="28" t="s">
        <v>8</v>
      </c>
      <c r="E11" s="86" t="s">
        <v>38</v>
      </c>
      <c r="F11" s="28" t="s">
        <v>8</v>
      </c>
      <c r="G11" s="86" t="s">
        <v>38</v>
      </c>
      <c r="H11" s="28" t="s">
        <v>8</v>
      </c>
      <c r="I11" s="86" t="s">
        <v>38</v>
      </c>
      <c r="J11" s="28" t="s">
        <v>8</v>
      </c>
      <c r="K11" s="86" t="s">
        <v>38</v>
      </c>
      <c r="L11" s="108"/>
      <c r="M11" s="119"/>
    </row>
    <row r="12" spans="2:14" s="51" customFormat="1" ht="15.75">
      <c r="B12" s="120"/>
      <c r="C12" s="57"/>
      <c r="D12" s="121"/>
      <c r="E12" s="57"/>
      <c r="F12" s="121"/>
      <c r="G12" s="57"/>
      <c r="H12" s="121"/>
      <c r="I12" s="57"/>
      <c r="L12" s="108"/>
      <c r="M12" s="108"/>
      <c r="N12" s="119"/>
    </row>
    <row r="13" spans="2:14" s="51" customFormat="1" ht="15.75">
      <c r="B13" s="120"/>
      <c r="C13" s="57"/>
      <c r="D13" s="121"/>
      <c r="E13" s="57"/>
      <c r="F13" s="121"/>
      <c r="G13" s="57"/>
      <c r="H13" s="121"/>
      <c r="I13" s="57"/>
      <c r="L13" s="108"/>
      <c r="M13" s="108"/>
      <c r="N13" s="119"/>
    </row>
    <row r="14" spans="1:2" s="51" customFormat="1" ht="15.75">
      <c r="A14" s="138" t="s">
        <v>48</v>
      </c>
      <c r="B14" s="56" t="s">
        <v>178</v>
      </c>
    </row>
    <row r="15" s="51" customFormat="1" ht="15.75">
      <c r="B15" s="56"/>
    </row>
    <row r="16" spans="1:16" s="51" customFormat="1" ht="30" customHeight="1">
      <c r="A16" s="269" t="s">
        <v>25</v>
      </c>
      <c r="B16" s="259" t="s">
        <v>27</v>
      </c>
      <c r="C16" s="252" t="s">
        <v>137</v>
      </c>
      <c r="D16" s="253"/>
      <c r="E16" s="253"/>
      <c r="F16" s="254"/>
      <c r="G16" s="252" t="s">
        <v>180</v>
      </c>
      <c r="H16" s="253"/>
      <c r="I16" s="253"/>
      <c r="J16" s="254"/>
      <c r="K16" s="259" t="s">
        <v>181</v>
      </c>
      <c r="L16" s="259"/>
      <c r="M16" s="259" t="s">
        <v>182</v>
      </c>
      <c r="N16" s="259"/>
      <c r="O16" s="259" t="s">
        <v>183</v>
      </c>
      <c r="P16" s="259"/>
    </row>
    <row r="17" spans="1:16" s="51" customFormat="1" ht="30" customHeight="1">
      <c r="A17" s="270"/>
      <c r="B17" s="259"/>
      <c r="C17" s="267" t="s">
        <v>4</v>
      </c>
      <c r="D17" s="268"/>
      <c r="E17" s="267" t="s">
        <v>5</v>
      </c>
      <c r="F17" s="268"/>
      <c r="G17" s="267" t="s">
        <v>4</v>
      </c>
      <c r="H17" s="268"/>
      <c r="I17" s="267" t="s">
        <v>5</v>
      </c>
      <c r="J17" s="268"/>
      <c r="K17" s="272" t="s">
        <v>7</v>
      </c>
      <c r="L17" s="272" t="s">
        <v>28</v>
      </c>
      <c r="M17" s="272" t="s">
        <v>7</v>
      </c>
      <c r="N17" s="272" t="s">
        <v>28</v>
      </c>
      <c r="O17" s="274" t="s">
        <v>7</v>
      </c>
      <c r="P17" s="274" t="s">
        <v>28</v>
      </c>
    </row>
    <row r="18" spans="1:16" s="51" customFormat="1" ht="36.75" customHeight="1">
      <c r="A18" s="271"/>
      <c r="B18" s="259"/>
      <c r="C18" s="122" t="s">
        <v>29</v>
      </c>
      <c r="D18" s="122" t="s">
        <v>10</v>
      </c>
      <c r="E18" s="122" t="s">
        <v>29</v>
      </c>
      <c r="F18" s="122" t="s">
        <v>10</v>
      </c>
      <c r="G18" s="122" t="s">
        <v>29</v>
      </c>
      <c r="H18" s="122" t="s">
        <v>10</v>
      </c>
      <c r="I18" s="122" t="s">
        <v>29</v>
      </c>
      <c r="J18" s="122" t="s">
        <v>10</v>
      </c>
      <c r="K18" s="273"/>
      <c r="L18" s="273"/>
      <c r="M18" s="273"/>
      <c r="N18" s="273"/>
      <c r="O18" s="274"/>
      <c r="P18" s="274"/>
    </row>
    <row r="19" spans="1:16" s="51" customFormat="1" ht="12" customHeight="1">
      <c r="A19" s="28">
        <v>1</v>
      </c>
      <c r="B19" s="28">
        <v>2</v>
      </c>
      <c r="C19" s="99">
        <v>3</v>
      </c>
      <c r="D19" s="99">
        <v>4</v>
      </c>
      <c r="E19" s="99">
        <v>5</v>
      </c>
      <c r="F19" s="99">
        <v>6</v>
      </c>
      <c r="G19" s="99">
        <v>7</v>
      </c>
      <c r="H19" s="99">
        <v>8</v>
      </c>
      <c r="I19" s="99">
        <v>9</v>
      </c>
      <c r="J19" s="99">
        <v>10</v>
      </c>
      <c r="K19" s="99">
        <v>11</v>
      </c>
      <c r="L19" s="99">
        <v>12</v>
      </c>
      <c r="M19" s="99">
        <v>13</v>
      </c>
      <c r="N19" s="22">
        <v>14</v>
      </c>
      <c r="O19" s="28">
        <v>15</v>
      </c>
      <c r="P19" s="28">
        <v>16</v>
      </c>
    </row>
    <row r="20" spans="1:16" s="51" customFormat="1" ht="15" customHeight="1">
      <c r="A20" s="217" t="s">
        <v>245</v>
      </c>
      <c r="B20" s="88" t="s">
        <v>92</v>
      </c>
      <c r="C20" s="131">
        <v>3</v>
      </c>
      <c r="D20" s="131">
        <v>3</v>
      </c>
      <c r="E20" s="131" t="s">
        <v>38</v>
      </c>
      <c r="F20" s="131" t="s">
        <v>38</v>
      </c>
      <c r="G20" s="131">
        <v>3</v>
      </c>
      <c r="H20" s="131">
        <v>3</v>
      </c>
      <c r="I20" s="131" t="s">
        <v>38</v>
      </c>
      <c r="J20" s="131" t="s">
        <v>38</v>
      </c>
      <c r="K20" s="131">
        <v>3</v>
      </c>
      <c r="L20" s="131" t="s">
        <v>38</v>
      </c>
      <c r="M20" s="131">
        <v>3</v>
      </c>
      <c r="N20" s="131" t="s">
        <v>38</v>
      </c>
      <c r="O20" s="131">
        <v>3</v>
      </c>
      <c r="P20" s="131" t="s">
        <v>38</v>
      </c>
    </row>
    <row r="21" spans="1:16" s="51" customFormat="1" ht="15" customHeight="1">
      <c r="A21" s="217" t="s">
        <v>21</v>
      </c>
      <c r="B21" s="88" t="s">
        <v>93</v>
      </c>
      <c r="C21" s="131">
        <v>15</v>
      </c>
      <c r="D21" s="131">
        <v>14.6</v>
      </c>
      <c r="E21" s="131">
        <v>0.5</v>
      </c>
      <c r="F21" s="131">
        <v>0.5</v>
      </c>
      <c r="G21" s="131">
        <v>15</v>
      </c>
      <c r="H21" s="131">
        <v>15</v>
      </c>
      <c r="I21" s="131" t="s">
        <v>38</v>
      </c>
      <c r="J21" s="131" t="s">
        <v>38</v>
      </c>
      <c r="K21" s="131">
        <v>15</v>
      </c>
      <c r="L21" s="131" t="s">
        <v>38</v>
      </c>
      <c r="M21" s="131">
        <v>15</v>
      </c>
      <c r="N21" s="131" t="s">
        <v>38</v>
      </c>
      <c r="O21" s="131">
        <v>15</v>
      </c>
      <c r="P21" s="131" t="s">
        <v>38</v>
      </c>
    </row>
    <row r="22" spans="1:16" s="51" customFormat="1" ht="15" customHeight="1">
      <c r="A22" s="217" t="s">
        <v>22</v>
      </c>
      <c r="B22" s="88" t="s">
        <v>94</v>
      </c>
      <c r="C22" s="123">
        <v>13.5</v>
      </c>
      <c r="D22" s="123">
        <v>13.5</v>
      </c>
      <c r="E22" s="123">
        <v>5.5</v>
      </c>
      <c r="F22" s="123">
        <v>3.5</v>
      </c>
      <c r="G22" s="123">
        <v>14</v>
      </c>
      <c r="H22" s="123">
        <v>14</v>
      </c>
      <c r="I22" s="123">
        <v>3</v>
      </c>
      <c r="J22" s="123">
        <v>1.5</v>
      </c>
      <c r="K22" s="123">
        <v>14</v>
      </c>
      <c r="L22" s="123">
        <v>3</v>
      </c>
      <c r="M22" s="123">
        <v>14</v>
      </c>
      <c r="N22" s="123">
        <v>3</v>
      </c>
      <c r="O22" s="123">
        <v>14</v>
      </c>
      <c r="P22" s="123">
        <v>3</v>
      </c>
    </row>
    <row r="23" spans="1:16" s="51" customFormat="1" ht="15.75">
      <c r="A23" s="87"/>
      <c r="B23" s="116" t="s">
        <v>135</v>
      </c>
      <c r="C23" s="124">
        <f aca="true" t="shared" si="1" ref="C23:P23">SUM(C20:C22)</f>
        <v>31.5</v>
      </c>
      <c r="D23" s="124">
        <f t="shared" si="1"/>
        <v>31.1</v>
      </c>
      <c r="E23" s="124">
        <f t="shared" si="1"/>
        <v>6</v>
      </c>
      <c r="F23" s="124">
        <f t="shared" si="1"/>
        <v>4</v>
      </c>
      <c r="G23" s="124">
        <f t="shared" si="1"/>
        <v>32</v>
      </c>
      <c r="H23" s="124">
        <f t="shared" si="1"/>
        <v>32</v>
      </c>
      <c r="I23" s="124">
        <f t="shared" si="1"/>
        <v>3</v>
      </c>
      <c r="J23" s="124">
        <f t="shared" si="1"/>
        <v>1.5</v>
      </c>
      <c r="K23" s="124">
        <f t="shared" si="1"/>
        <v>32</v>
      </c>
      <c r="L23" s="124">
        <f t="shared" si="1"/>
        <v>3</v>
      </c>
      <c r="M23" s="124">
        <f t="shared" si="1"/>
        <v>32</v>
      </c>
      <c r="N23" s="124">
        <f t="shared" si="1"/>
        <v>3</v>
      </c>
      <c r="O23" s="124">
        <f t="shared" si="1"/>
        <v>32</v>
      </c>
      <c r="P23" s="124">
        <f t="shared" si="1"/>
        <v>3</v>
      </c>
    </row>
    <row r="24" spans="1:16" s="51" customFormat="1" ht="51">
      <c r="A24" s="87"/>
      <c r="B24" s="118" t="s">
        <v>179</v>
      </c>
      <c r="C24" s="28" t="s">
        <v>8</v>
      </c>
      <c r="D24" s="28" t="s">
        <v>8</v>
      </c>
      <c r="E24" s="28" t="s">
        <v>38</v>
      </c>
      <c r="F24" s="28" t="s">
        <v>38</v>
      </c>
      <c r="G24" s="28" t="s">
        <v>8</v>
      </c>
      <c r="H24" s="28" t="s">
        <v>8</v>
      </c>
      <c r="I24" s="28" t="s">
        <v>38</v>
      </c>
      <c r="J24" s="28" t="s">
        <v>38</v>
      </c>
      <c r="K24" s="28" t="s">
        <v>8</v>
      </c>
      <c r="L24" s="28" t="s">
        <v>38</v>
      </c>
      <c r="M24" s="28" t="s">
        <v>8</v>
      </c>
      <c r="N24" s="28" t="s">
        <v>38</v>
      </c>
      <c r="O24" s="28" t="s">
        <v>8</v>
      </c>
      <c r="P24" s="28" t="s">
        <v>38</v>
      </c>
    </row>
    <row r="25" spans="2:13" s="51" customFormat="1" ht="15.75">
      <c r="B25" s="125"/>
      <c r="C25" s="125"/>
      <c r="D25" s="125"/>
      <c r="E25" s="125"/>
      <c r="F25" s="125"/>
      <c r="G25" s="125"/>
      <c r="H25" s="125"/>
      <c r="I25" s="125"/>
      <c r="J25" s="125"/>
      <c r="K25" s="125"/>
      <c r="L25" s="125"/>
      <c r="M25" s="125"/>
    </row>
    <row r="26" spans="2:11" s="51" customFormat="1" ht="15.75">
      <c r="B26" s="53"/>
      <c r="C26" s="53"/>
      <c r="G26" s="126"/>
      <c r="K26" s="127"/>
    </row>
    <row r="27" s="51" customFormat="1" ht="15.75">
      <c r="B27" s="53"/>
    </row>
    <row r="28" s="51" customFormat="1" ht="15.75"/>
    <row r="29" s="51" customFormat="1" ht="15.75"/>
    <row r="30" s="51" customFormat="1" ht="15.75"/>
    <row r="31" s="51" customFormat="1" ht="15.75"/>
    <row r="32" s="51" customFormat="1" ht="15.75"/>
    <row r="33" s="51" customFormat="1" ht="15.75"/>
  </sheetData>
  <sheetProtection/>
  <mergeCells count="23">
    <mergeCell ref="J3:K3"/>
    <mergeCell ref="K16:L16"/>
    <mergeCell ref="K17:K18"/>
    <mergeCell ref="L17:L18"/>
    <mergeCell ref="C16:F16"/>
    <mergeCell ref="E17:F17"/>
    <mergeCell ref="G16:J16"/>
    <mergeCell ref="O16:P16"/>
    <mergeCell ref="N17:N18"/>
    <mergeCell ref="O17:O18"/>
    <mergeCell ref="P17:P18"/>
    <mergeCell ref="M16:N16"/>
    <mergeCell ref="M17:M18"/>
    <mergeCell ref="A3:A4"/>
    <mergeCell ref="D3:E3"/>
    <mergeCell ref="G17:H17"/>
    <mergeCell ref="B3:C3"/>
    <mergeCell ref="I17:J17"/>
    <mergeCell ref="C17:D17"/>
    <mergeCell ref="B16:B18"/>
    <mergeCell ref="A16:A18"/>
    <mergeCell ref="F3:G3"/>
    <mergeCell ref="H3:I3"/>
  </mergeCells>
  <printOptions horizontalCentered="1"/>
  <pageMargins left="0.11811023622047245" right="0.11811023622047245" top="0.4330708661417323" bottom="0.4724409448818898" header="0" footer="0"/>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2:L28"/>
  <sheetViews>
    <sheetView view="pageBreakPreview" zoomScaleSheetLayoutView="100" zoomScalePageLayoutView="0" workbookViewId="0" topLeftCell="A10">
      <selection activeCell="H8" sqref="H8"/>
    </sheetView>
  </sheetViews>
  <sheetFormatPr defaultColWidth="9.00390625" defaultRowHeight="15.75"/>
  <cols>
    <col min="1" max="1" width="5.125" style="26" customWidth="1"/>
    <col min="2" max="2" width="24.50390625" style="0" customWidth="1"/>
    <col min="3" max="3" width="26.00390625" style="0" customWidth="1"/>
    <col min="4" max="4" width="10.75390625" style="0" customWidth="1"/>
    <col min="5" max="5" width="10.125" style="0" customWidth="1"/>
    <col min="6" max="6" width="8.875" style="0" customWidth="1"/>
    <col min="7" max="7" width="10.00390625" style="0" customWidth="1"/>
    <col min="8" max="8" width="9.50390625" style="0" customWidth="1"/>
    <col min="10" max="10" width="9.875" style="0" customWidth="1"/>
    <col min="11" max="11" width="9.75390625" style="0" customWidth="1"/>
    <col min="12" max="12" width="10.125" style="0" customWidth="1"/>
  </cols>
  <sheetData>
    <row r="2" spans="1:12" ht="15.75">
      <c r="A2" s="17" t="s">
        <v>49</v>
      </c>
      <c r="B2" s="139" t="s">
        <v>184</v>
      </c>
      <c r="C2" s="139"/>
      <c r="D2" s="139"/>
      <c r="E2" s="139"/>
      <c r="F2" s="139"/>
      <c r="G2" s="140"/>
      <c r="H2" s="140"/>
      <c r="I2" s="140"/>
      <c r="J2" s="141"/>
      <c r="K2" s="140"/>
      <c r="L2" s="140"/>
    </row>
    <row r="3" spans="1:12" ht="15.75" customHeight="1">
      <c r="A3" s="40" t="s">
        <v>149</v>
      </c>
      <c r="B3" s="275" t="s">
        <v>189</v>
      </c>
      <c r="C3" s="275"/>
      <c r="D3" s="275"/>
      <c r="E3" s="275"/>
      <c r="F3" s="275"/>
      <c r="G3" s="275"/>
      <c r="H3" s="275"/>
      <c r="I3" s="275"/>
      <c r="J3" s="275"/>
      <c r="K3" s="275"/>
      <c r="L3" s="275"/>
    </row>
    <row r="4" ht="15.75" customHeight="1">
      <c r="L4" s="200" t="s">
        <v>174</v>
      </c>
    </row>
    <row r="5" spans="1:12" ht="26.25" customHeight="1">
      <c r="A5" s="241" t="s">
        <v>25</v>
      </c>
      <c r="B5" s="241" t="s">
        <v>185</v>
      </c>
      <c r="C5" s="241" t="s">
        <v>31</v>
      </c>
      <c r="D5" s="246" t="s">
        <v>137</v>
      </c>
      <c r="E5" s="247"/>
      <c r="F5" s="248"/>
      <c r="G5" s="246" t="s">
        <v>139</v>
      </c>
      <c r="H5" s="247"/>
      <c r="I5" s="248"/>
      <c r="J5" s="246" t="s">
        <v>140</v>
      </c>
      <c r="K5" s="247"/>
      <c r="L5" s="248"/>
    </row>
    <row r="6" spans="1:12" ht="25.5">
      <c r="A6" s="242"/>
      <c r="B6" s="242"/>
      <c r="C6" s="242"/>
      <c r="D6" s="14" t="s">
        <v>4</v>
      </c>
      <c r="E6" s="14" t="s">
        <v>5</v>
      </c>
      <c r="F6" s="14" t="s">
        <v>186</v>
      </c>
      <c r="G6" s="14" t="s">
        <v>4</v>
      </c>
      <c r="H6" s="14" t="s">
        <v>5</v>
      </c>
      <c r="I6" s="14" t="s">
        <v>187</v>
      </c>
      <c r="J6" s="4" t="s">
        <v>4</v>
      </c>
      <c r="K6" s="4" t="s">
        <v>5</v>
      </c>
      <c r="L6" s="14" t="s">
        <v>188</v>
      </c>
    </row>
    <row r="7" spans="1:12" ht="15.75">
      <c r="A7" s="4">
        <v>1</v>
      </c>
      <c r="B7" s="4">
        <v>2</v>
      </c>
      <c r="C7" s="4">
        <v>3</v>
      </c>
      <c r="D7" s="4">
        <v>4</v>
      </c>
      <c r="E7" s="4">
        <v>5</v>
      </c>
      <c r="F7" s="4">
        <v>6</v>
      </c>
      <c r="G7" s="4">
        <v>7</v>
      </c>
      <c r="H7" s="4">
        <v>8</v>
      </c>
      <c r="I7" s="4">
        <v>9</v>
      </c>
      <c r="J7" s="4">
        <v>10</v>
      </c>
      <c r="K7" s="4">
        <v>11</v>
      </c>
      <c r="L7" s="4">
        <v>12</v>
      </c>
    </row>
    <row r="8" spans="1:12" s="51" customFormat="1" ht="87.75" customHeight="1">
      <c r="A8" s="28">
        <v>1</v>
      </c>
      <c r="B8" s="28" t="s">
        <v>281</v>
      </c>
      <c r="C8" s="99" t="s">
        <v>0</v>
      </c>
      <c r="D8" s="90">
        <f>'2019-2(1;2;3;4;5;6)'!C57</f>
        <v>2625744</v>
      </c>
      <c r="E8" s="90">
        <f>'2019-2(1;2;3;4;5;6)'!D57</f>
        <v>251349</v>
      </c>
      <c r="F8" s="90">
        <f>D8+E8</f>
        <v>2877093</v>
      </c>
      <c r="G8" s="90">
        <f>'2019-2(1;2;3;4;5;6)'!G57</f>
        <v>3846504</v>
      </c>
      <c r="H8" s="90">
        <f>'2019-2(1;2;3;4;5;6)'!H57</f>
        <v>3356363</v>
      </c>
      <c r="I8" s="90">
        <f>G8+H8</f>
        <v>7202867</v>
      </c>
      <c r="J8" s="90" t="s">
        <v>38</v>
      </c>
      <c r="K8" s="90" t="s">
        <v>38</v>
      </c>
      <c r="L8" s="90" t="s">
        <v>38</v>
      </c>
    </row>
    <row r="9" spans="1:12" s="51" customFormat="1" ht="148.5" customHeight="1">
      <c r="A9" s="28">
        <v>2</v>
      </c>
      <c r="B9" s="28" t="s">
        <v>249</v>
      </c>
      <c r="C9" s="99" t="s">
        <v>250</v>
      </c>
      <c r="D9" s="90" t="s">
        <v>38</v>
      </c>
      <c r="E9" s="90" t="s">
        <v>38</v>
      </c>
      <c r="F9" s="90" t="s">
        <v>38</v>
      </c>
      <c r="G9" s="90" t="s">
        <v>38</v>
      </c>
      <c r="H9" s="90" t="s">
        <v>38</v>
      </c>
      <c r="I9" s="90" t="s">
        <v>38</v>
      </c>
      <c r="J9" s="90">
        <f>'2019-2(1;2;3;4;5;6)'!K57</f>
        <v>3511500</v>
      </c>
      <c r="K9" s="90">
        <f>'2019-2(1;2;3;4;5;6)'!L57</f>
        <v>385389</v>
      </c>
      <c r="L9" s="90">
        <f>J9+K9</f>
        <v>3896889</v>
      </c>
    </row>
    <row r="10" spans="1:12" s="51" customFormat="1" ht="15.75">
      <c r="A10" s="28"/>
      <c r="B10" s="106" t="s">
        <v>135</v>
      </c>
      <c r="C10" s="106"/>
      <c r="D10" s="105">
        <f aca="true" t="shared" si="0" ref="D10:I10">D8</f>
        <v>2625744</v>
      </c>
      <c r="E10" s="105">
        <f t="shared" si="0"/>
        <v>251349</v>
      </c>
      <c r="F10" s="105">
        <f t="shared" si="0"/>
        <v>2877093</v>
      </c>
      <c r="G10" s="105">
        <f t="shared" si="0"/>
        <v>3846504</v>
      </c>
      <c r="H10" s="105">
        <f t="shared" si="0"/>
        <v>3356363</v>
      </c>
      <c r="I10" s="105">
        <f t="shared" si="0"/>
        <v>7202867</v>
      </c>
      <c r="J10" s="105">
        <f>J9</f>
        <v>3511500</v>
      </c>
      <c r="K10" s="105">
        <f>K9</f>
        <v>385389</v>
      </c>
      <c r="L10" s="105">
        <f>L9</f>
        <v>3896889</v>
      </c>
    </row>
    <row r="11" s="51" customFormat="1" ht="15.75">
      <c r="A11" s="128"/>
    </row>
    <row r="12" spans="1:12" s="51" customFormat="1" ht="15.75">
      <c r="A12" s="40" t="s">
        <v>150</v>
      </c>
      <c r="B12" s="275" t="s">
        <v>190</v>
      </c>
      <c r="C12" s="275"/>
      <c r="D12" s="275"/>
      <c r="E12" s="275"/>
      <c r="F12" s="275"/>
      <c r="G12" s="275"/>
      <c r="H12" s="275"/>
      <c r="I12" s="275"/>
      <c r="J12" s="275"/>
      <c r="K12" s="275"/>
      <c r="L12" s="275"/>
    </row>
    <row r="13" spans="1:9" s="51" customFormat="1" ht="15" customHeight="1">
      <c r="A13" s="128"/>
      <c r="I13" s="55" t="s">
        <v>57</v>
      </c>
    </row>
    <row r="14" spans="1:11" s="51" customFormat="1" ht="15.75" customHeight="1">
      <c r="A14" s="260" t="s">
        <v>25</v>
      </c>
      <c r="B14" s="241" t="s">
        <v>185</v>
      </c>
      <c r="C14" s="260" t="s">
        <v>31</v>
      </c>
      <c r="D14" s="252" t="s">
        <v>123</v>
      </c>
      <c r="E14" s="253"/>
      <c r="F14" s="253"/>
      <c r="G14" s="259" t="s">
        <v>141</v>
      </c>
      <c r="H14" s="259"/>
      <c r="I14" s="259"/>
      <c r="J14" s="276"/>
      <c r="K14" s="276"/>
    </row>
    <row r="15" spans="1:11" s="51" customFormat="1" ht="25.5">
      <c r="A15" s="261"/>
      <c r="B15" s="242"/>
      <c r="C15" s="261"/>
      <c r="D15" s="14" t="s">
        <v>4</v>
      </c>
      <c r="E15" s="14" t="s">
        <v>5</v>
      </c>
      <c r="F15" s="14" t="s">
        <v>186</v>
      </c>
      <c r="G15" s="14" t="s">
        <v>4</v>
      </c>
      <c r="H15" s="14" t="s">
        <v>5</v>
      </c>
      <c r="I15" s="14" t="s">
        <v>187</v>
      </c>
      <c r="J15" s="57"/>
      <c r="K15" s="57"/>
    </row>
    <row r="16" spans="1:11" s="51" customFormat="1" ht="15.75">
      <c r="A16" s="4">
        <v>1</v>
      </c>
      <c r="B16" s="4">
        <v>2</v>
      </c>
      <c r="C16" s="4">
        <v>3</v>
      </c>
      <c r="D16" s="4">
        <v>4</v>
      </c>
      <c r="E16" s="4">
        <v>5</v>
      </c>
      <c r="F16" s="4">
        <v>6</v>
      </c>
      <c r="G16" s="4">
        <v>7</v>
      </c>
      <c r="H16" s="4">
        <v>8</v>
      </c>
      <c r="I16" s="4">
        <v>9</v>
      </c>
      <c r="J16" s="57"/>
      <c r="K16" s="57"/>
    </row>
    <row r="17" spans="1:11" s="189" customFormat="1" ht="150" customHeight="1">
      <c r="A17" s="28" t="s">
        <v>245</v>
      </c>
      <c r="B17" s="28" t="s">
        <v>249</v>
      </c>
      <c r="C17" s="99" t="s">
        <v>250</v>
      </c>
      <c r="D17" s="90">
        <f>'2019-2(1;2;3;4;5;6)'!C69</f>
        <v>3823447</v>
      </c>
      <c r="E17" s="90">
        <f>'2019-2(1;2;3;4;5;6)'!D69</f>
        <v>417270</v>
      </c>
      <c r="F17" s="90">
        <f>D17+E17</f>
        <v>4240717</v>
      </c>
      <c r="G17" s="90">
        <f>'2019-2(1;2;3;4;5;6)'!G69</f>
        <v>4094877</v>
      </c>
      <c r="H17" s="90">
        <f>'2019-2(1;2;3;4;5;6)'!H69</f>
        <v>444911</v>
      </c>
      <c r="I17" s="90">
        <f>G17+H17</f>
        <v>4539788</v>
      </c>
      <c r="J17" s="57"/>
      <c r="K17" s="57"/>
    </row>
    <row r="18" spans="1:11" s="51" customFormat="1" ht="15.75">
      <c r="A18" s="28"/>
      <c r="B18" s="106" t="s">
        <v>135</v>
      </c>
      <c r="C18" s="106"/>
      <c r="D18" s="105">
        <f aca="true" t="shared" si="1" ref="D18:I18">D17</f>
        <v>3823447</v>
      </c>
      <c r="E18" s="105">
        <f t="shared" si="1"/>
        <v>417270</v>
      </c>
      <c r="F18" s="105">
        <f t="shared" si="1"/>
        <v>4240717</v>
      </c>
      <c r="G18" s="105">
        <f t="shared" si="1"/>
        <v>4094877</v>
      </c>
      <c r="H18" s="105">
        <f t="shared" si="1"/>
        <v>444911</v>
      </c>
      <c r="I18" s="105">
        <f t="shared" si="1"/>
        <v>4539788</v>
      </c>
      <c r="J18" s="57"/>
      <c r="K18" s="57"/>
    </row>
    <row r="19" s="51" customFormat="1" ht="15.75">
      <c r="A19" s="128"/>
    </row>
    <row r="20" spans="1:9" s="51" customFormat="1" ht="15.75">
      <c r="A20" s="128"/>
      <c r="C20" s="108"/>
      <c r="D20" s="108"/>
      <c r="E20" s="108"/>
      <c r="F20" s="108"/>
      <c r="G20" s="108"/>
      <c r="H20" s="108"/>
      <c r="I20" s="108"/>
    </row>
    <row r="21" s="51" customFormat="1" ht="15.75">
      <c r="A21" s="128"/>
    </row>
    <row r="22" s="51" customFormat="1" ht="15.75">
      <c r="A22" s="128"/>
    </row>
    <row r="23" s="51" customFormat="1" ht="15.75">
      <c r="A23" s="128"/>
    </row>
    <row r="24" s="51" customFormat="1" ht="15.75">
      <c r="A24" s="128"/>
    </row>
    <row r="25" s="51" customFormat="1" ht="15.75">
      <c r="A25" s="128"/>
    </row>
    <row r="26" s="51" customFormat="1" ht="15.75">
      <c r="A26" s="128"/>
    </row>
    <row r="27" s="51" customFormat="1" ht="15.75">
      <c r="A27" s="128"/>
    </row>
    <row r="28" s="51" customFormat="1" ht="15.75">
      <c r="A28" s="128"/>
    </row>
  </sheetData>
  <sheetProtection/>
  <mergeCells count="14">
    <mergeCell ref="A14:A15"/>
    <mergeCell ref="B14:B15"/>
    <mergeCell ref="C14:C15"/>
    <mergeCell ref="J14:K14"/>
    <mergeCell ref="A5:A6"/>
    <mergeCell ref="B12:L12"/>
    <mergeCell ref="B5:B6"/>
    <mergeCell ref="C5:C6"/>
    <mergeCell ref="B3:L3"/>
    <mergeCell ref="D14:F14"/>
    <mergeCell ref="G14:I14"/>
    <mergeCell ref="D5:F5"/>
    <mergeCell ref="G5:I5"/>
    <mergeCell ref="J5:L5"/>
  </mergeCells>
  <printOptions horizontalCentered="1"/>
  <pageMargins left="0.1968503937007874" right="0.1968503937007874" top="0.5905511811023623" bottom="0.1968503937007874" header="0" footer="0"/>
  <pageSetup fitToHeight="1"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tabColor rgb="FF7030A0"/>
    <pageSetUpPr fitToPage="1"/>
  </sheetPr>
  <dimension ref="A1:M14"/>
  <sheetViews>
    <sheetView zoomScalePageLayoutView="0" workbookViewId="0" topLeftCell="A1">
      <selection activeCell="G6" sqref="G6:G12"/>
    </sheetView>
  </sheetViews>
  <sheetFormatPr defaultColWidth="9.00390625" defaultRowHeight="15.75"/>
  <cols>
    <col min="1" max="1" width="39.375" style="0" customWidth="1"/>
    <col min="2" max="2" width="13.50390625" style="0" customWidth="1"/>
    <col min="3" max="3" width="12.375" style="0" customWidth="1"/>
    <col min="4" max="4" width="10.125" style="0" customWidth="1"/>
    <col min="5" max="5" width="10.00390625" style="0" customWidth="1"/>
    <col min="6" max="6" width="10.25390625" style="0" customWidth="1"/>
    <col min="7" max="7" width="9.50390625" style="0" customWidth="1"/>
    <col min="8" max="8" width="9.75390625" style="0" customWidth="1"/>
    <col min="9" max="9" width="11.125" style="0" customWidth="1"/>
    <col min="10" max="10" width="10.125" style="0" customWidth="1"/>
    <col min="11" max="11" width="10.50390625" style="0" customWidth="1"/>
    <col min="12" max="12" width="10.625" style="0" customWidth="1"/>
    <col min="13" max="13" width="10.50390625" style="0" customWidth="1"/>
  </cols>
  <sheetData>
    <row r="1" spans="1:12" ht="15.75" customHeight="1">
      <c r="A1" s="17" t="s">
        <v>50</v>
      </c>
      <c r="B1" s="229" t="s">
        <v>191</v>
      </c>
      <c r="C1" s="229"/>
      <c r="D1" s="229"/>
      <c r="E1" s="229"/>
      <c r="F1" s="229"/>
      <c r="G1" s="229"/>
      <c r="H1" s="229"/>
      <c r="I1" s="229"/>
      <c r="J1" s="229"/>
      <c r="K1" s="229"/>
      <c r="L1" s="229"/>
    </row>
    <row r="2" spans="2:13" ht="15.75">
      <c r="B2" s="2"/>
      <c r="C2" s="2"/>
      <c r="M2" s="200" t="s">
        <v>174</v>
      </c>
    </row>
    <row r="3" spans="1:13" ht="25.5" customHeight="1">
      <c r="A3" s="241" t="s">
        <v>192</v>
      </c>
      <c r="B3" s="241" t="s">
        <v>193</v>
      </c>
      <c r="C3" s="241" t="s">
        <v>194</v>
      </c>
      <c r="D3" s="246" t="s">
        <v>137</v>
      </c>
      <c r="E3" s="247"/>
      <c r="F3" s="246" t="s">
        <v>139</v>
      </c>
      <c r="G3" s="247"/>
      <c r="H3" s="246" t="s">
        <v>140</v>
      </c>
      <c r="I3" s="247"/>
      <c r="J3" s="246" t="s">
        <v>123</v>
      </c>
      <c r="K3" s="247"/>
      <c r="L3" s="246" t="s">
        <v>141</v>
      </c>
      <c r="M3" s="248"/>
    </row>
    <row r="4" spans="1:13" ht="102" customHeight="1">
      <c r="A4" s="242"/>
      <c r="B4" s="242"/>
      <c r="C4" s="242"/>
      <c r="D4" s="4" t="s">
        <v>195</v>
      </c>
      <c r="E4" s="4" t="s">
        <v>196</v>
      </c>
      <c r="F4" s="4" t="s">
        <v>195</v>
      </c>
      <c r="G4" s="4" t="s">
        <v>196</v>
      </c>
      <c r="H4" s="4" t="s">
        <v>195</v>
      </c>
      <c r="I4" s="4" t="s">
        <v>196</v>
      </c>
      <c r="J4" s="4" t="s">
        <v>195</v>
      </c>
      <c r="K4" s="4" t="s">
        <v>196</v>
      </c>
      <c r="L4" s="4" t="s">
        <v>195</v>
      </c>
      <c r="M4" s="4" t="s">
        <v>196</v>
      </c>
    </row>
    <row r="5" spans="1:13" s="7" customFormat="1" ht="12.75">
      <c r="A5" s="4">
        <v>1</v>
      </c>
      <c r="B5" s="4">
        <v>2</v>
      </c>
      <c r="C5" s="4">
        <v>3</v>
      </c>
      <c r="D5" s="4">
        <v>4</v>
      </c>
      <c r="E5" s="4">
        <v>5</v>
      </c>
      <c r="F5" s="4">
        <v>6</v>
      </c>
      <c r="G5" s="4">
        <v>7</v>
      </c>
      <c r="H5" s="4">
        <v>8</v>
      </c>
      <c r="I5" s="4">
        <v>9</v>
      </c>
      <c r="J5" s="4">
        <v>10</v>
      </c>
      <c r="K5" s="4">
        <v>11</v>
      </c>
      <c r="L5" s="4">
        <v>12</v>
      </c>
      <c r="M5" s="4">
        <v>13</v>
      </c>
    </row>
    <row r="6" spans="1:13" s="7" customFormat="1" ht="38.25">
      <c r="A6" s="32" t="s">
        <v>282</v>
      </c>
      <c r="B6" s="32">
        <v>2018</v>
      </c>
      <c r="C6" s="32">
        <v>241781</v>
      </c>
      <c r="D6" s="32" t="s">
        <v>38</v>
      </c>
      <c r="E6" s="32" t="s">
        <v>38</v>
      </c>
      <c r="F6" s="32">
        <v>241781</v>
      </c>
      <c r="G6" s="223"/>
      <c r="H6" s="225" t="s">
        <v>38</v>
      </c>
      <c r="I6" s="225" t="s">
        <v>38</v>
      </c>
      <c r="J6" s="225" t="s">
        <v>38</v>
      </c>
      <c r="K6" s="225" t="s">
        <v>38</v>
      </c>
      <c r="L6" s="225" t="s">
        <v>38</v>
      </c>
      <c r="M6" s="225" t="s">
        <v>38</v>
      </c>
    </row>
    <row r="7" spans="1:13" ht="38.25">
      <c r="A7" s="32" t="s">
        <v>283</v>
      </c>
      <c r="B7" s="32">
        <v>2018</v>
      </c>
      <c r="C7" s="32" t="s">
        <v>284</v>
      </c>
      <c r="D7" s="32" t="s">
        <v>38</v>
      </c>
      <c r="E7" s="32" t="s">
        <v>38</v>
      </c>
      <c r="F7" s="32" t="s">
        <v>284</v>
      </c>
      <c r="G7" s="223"/>
      <c r="H7" s="225" t="s">
        <v>38</v>
      </c>
      <c r="I7" s="225" t="s">
        <v>38</v>
      </c>
      <c r="J7" s="225" t="s">
        <v>38</v>
      </c>
      <c r="K7" s="225" t="s">
        <v>38</v>
      </c>
      <c r="L7" s="225" t="s">
        <v>38</v>
      </c>
      <c r="M7" s="225" t="s">
        <v>38</v>
      </c>
    </row>
    <row r="8" spans="1:13" ht="38.25">
      <c r="A8" s="32" t="s">
        <v>285</v>
      </c>
      <c r="B8" s="32">
        <v>2018</v>
      </c>
      <c r="C8" s="32" t="s">
        <v>286</v>
      </c>
      <c r="D8" s="32" t="s">
        <v>38</v>
      </c>
      <c r="E8" s="32" t="s">
        <v>38</v>
      </c>
      <c r="F8" s="32" t="s">
        <v>286</v>
      </c>
      <c r="G8" s="223"/>
      <c r="H8" s="225" t="s">
        <v>38</v>
      </c>
      <c r="I8" s="225" t="s">
        <v>38</v>
      </c>
      <c r="J8" s="225" t="s">
        <v>38</v>
      </c>
      <c r="K8" s="225" t="s">
        <v>38</v>
      </c>
      <c r="L8" s="225" t="s">
        <v>38</v>
      </c>
      <c r="M8" s="225" t="s">
        <v>38</v>
      </c>
    </row>
    <row r="9" spans="1:13" ht="51">
      <c r="A9" s="32" t="s">
        <v>287</v>
      </c>
      <c r="B9" s="32">
        <v>2018</v>
      </c>
      <c r="C9" s="32" t="s">
        <v>288</v>
      </c>
      <c r="D9" s="32" t="s">
        <v>38</v>
      </c>
      <c r="E9" s="32" t="s">
        <v>38</v>
      </c>
      <c r="F9" s="32" t="s">
        <v>288</v>
      </c>
      <c r="G9" s="223"/>
      <c r="H9" s="225" t="s">
        <v>38</v>
      </c>
      <c r="I9" s="225" t="s">
        <v>38</v>
      </c>
      <c r="J9" s="225" t="s">
        <v>38</v>
      </c>
      <c r="K9" s="225" t="s">
        <v>38</v>
      </c>
      <c r="L9" s="225" t="s">
        <v>38</v>
      </c>
      <c r="M9" s="225" t="s">
        <v>38</v>
      </c>
    </row>
    <row r="10" spans="1:13" ht="42.75" customHeight="1">
      <c r="A10" s="32" t="s">
        <v>289</v>
      </c>
      <c r="B10" s="32">
        <v>2018</v>
      </c>
      <c r="C10" s="32" t="s">
        <v>290</v>
      </c>
      <c r="D10" s="32" t="s">
        <v>38</v>
      </c>
      <c r="E10" s="32" t="s">
        <v>38</v>
      </c>
      <c r="F10" s="32" t="s">
        <v>290</v>
      </c>
      <c r="G10" s="223"/>
      <c r="H10" s="225" t="s">
        <v>38</v>
      </c>
      <c r="I10" s="225" t="s">
        <v>38</v>
      </c>
      <c r="J10" s="225" t="s">
        <v>38</v>
      </c>
      <c r="K10" s="225" t="s">
        <v>38</v>
      </c>
      <c r="L10" s="225" t="s">
        <v>38</v>
      </c>
      <c r="M10" s="225" t="s">
        <v>38</v>
      </c>
    </row>
    <row r="11" spans="1:13" ht="25.5">
      <c r="A11" s="32" t="s">
        <v>291</v>
      </c>
      <c r="B11" s="32">
        <v>2018</v>
      </c>
      <c r="C11" s="32" t="s">
        <v>292</v>
      </c>
      <c r="D11" s="32" t="s">
        <v>38</v>
      </c>
      <c r="E11" s="32" t="s">
        <v>38</v>
      </c>
      <c r="F11" s="32" t="s">
        <v>292</v>
      </c>
      <c r="G11" s="223"/>
      <c r="H11" s="225" t="s">
        <v>38</v>
      </c>
      <c r="I11" s="225" t="s">
        <v>38</v>
      </c>
      <c r="J11" s="225" t="s">
        <v>38</v>
      </c>
      <c r="K11" s="225" t="s">
        <v>38</v>
      </c>
      <c r="L11" s="225" t="s">
        <v>38</v>
      </c>
      <c r="M11" s="225" t="s">
        <v>38</v>
      </c>
    </row>
    <row r="12" spans="1:13" ht="27.75" customHeight="1">
      <c r="A12" s="32" t="s">
        <v>293</v>
      </c>
      <c r="B12" s="32">
        <v>2018</v>
      </c>
      <c r="C12" s="32" t="s">
        <v>294</v>
      </c>
      <c r="D12" s="32" t="s">
        <v>38</v>
      </c>
      <c r="E12" s="32" t="s">
        <v>38</v>
      </c>
      <c r="F12" s="32" t="s">
        <v>294</v>
      </c>
      <c r="G12" s="223"/>
      <c r="H12" s="225" t="s">
        <v>38</v>
      </c>
      <c r="I12" s="144" t="s">
        <v>38</v>
      </c>
      <c r="J12" s="144" t="s">
        <v>38</v>
      </c>
      <c r="K12" s="144" t="s">
        <v>38</v>
      </c>
      <c r="L12" s="144" t="s">
        <v>38</v>
      </c>
      <c r="M12" s="144" t="s">
        <v>38</v>
      </c>
    </row>
    <row r="13" spans="1:13" ht="15.75">
      <c r="A13" s="38"/>
      <c r="B13" s="39" t="s">
        <v>3</v>
      </c>
      <c r="C13" s="224">
        <f>C6+C7+C8+C9+C10+C11+C12</f>
        <v>2900000</v>
      </c>
      <c r="D13" s="3" t="s">
        <v>38</v>
      </c>
      <c r="E13" s="3" t="s">
        <v>38</v>
      </c>
      <c r="F13" s="224">
        <f>F6+F7+F8+F9+F10+F11+F12</f>
        <v>2900000</v>
      </c>
      <c r="G13" s="3" t="s">
        <v>38</v>
      </c>
      <c r="H13" s="3" t="s">
        <v>38</v>
      </c>
      <c r="I13" s="3" t="s">
        <v>38</v>
      </c>
      <c r="J13" s="3" t="s">
        <v>38</v>
      </c>
      <c r="K13" s="3" t="s">
        <v>38</v>
      </c>
      <c r="L13" s="3" t="s">
        <v>38</v>
      </c>
      <c r="M13" s="3" t="s">
        <v>38</v>
      </c>
    </row>
    <row r="14" spans="1:9" ht="15.75">
      <c r="A14" s="20"/>
      <c r="B14" s="142"/>
      <c r="C14" s="142"/>
      <c r="D14" s="143"/>
      <c r="E14" s="143"/>
      <c r="F14" s="143"/>
      <c r="G14" s="143"/>
      <c r="H14" s="143"/>
      <c r="I14" s="143"/>
    </row>
    <row r="15" ht="9" customHeight="1"/>
    <row r="16" ht="6" customHeight="1"/>
  </sheetData>
  <sheetProtection/>
  <mergeCells count="9">
    <mergeCell ref="B1:L1"/>
    <mergeCell ref="L3:M3"/>
    <mergeCell ref="A3:A4"/>
    <mergeCell ref="D3:E3"/>
    <mergeCell ref="F3:G3"/>
    <mergeCell ref="H3:I3"/>
    <mergeCell ref="C3:C4"/>
    <mergeCell ref="B3:B4"/>
    <mergeCell ref="J3:K3"/>
  </mergeCells>
  <printOptions horizontalCentered="1"/>
  <pageMargins left="0.1968503937007874" right="0.1968503937007874" top="0.3937007874015748" bottom="0.1968503937007874" header="0.2755905511811024" footer="0.2755905511811024"/>
  <pageSetup fitToHeight="1" fitToWidth="1"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L53"/>
  <sheetViews>
    <sheetView view="pageBreakPreview" zoomScaleSheetLayoutView="100" zoomScalePageLayoutView="0" workbookViewId="0" topLeftCell="A34">
      <selection activeCell="I33" sqref="I33"/>
    </sheetView>
  </sheetViews>
  <sheetFormatPr defaultColWidth="9.00390625" defaultRowHeight="15.75"/>
  <cols>
    <col min="1" max="1" width="15.50390625" style="0" customWidth="1"/>
    <col min="2" max="2" width="50.375" style="0" customWidth="1"/>
    <col min="3" max="3" width="10.625" style="45" customWidth="1"/>
    <col min="4" max="4" width="12.00390625" style="0" customWidth="1"/>
    <col min="5" max="6" width="13.50390625" style="0" customWidth="1"/>
    <col min="7" max="7" width="12.50390625" style="0" customWidth="1"/>
    <col min="8" max="8" width="11.50390625" style="0" customWidth="1"/>
    <col min="9" max="9" width="12.75390625" style="0" customWidth="1"/>
    <col min="11" max="11" width="10.00390625" style="0" customWidth="1"/>
    <col min="12" max="12" width="10.50390625" style="0" customWidth="1"/>
  </cols>
  <sheetData>
    <row r="1" spans="1:11" ht="32.25" customHeight="1">
      <c r="A1" s="40" t="s">
        <v>51</v>
      </c>
      <c r="B1" s="229" t="s">
        <v>197</v>
      </c>
      <c r="C1" s="229"/>
      <c r="D1" s="229"/>
      <c r="E1" s="229"/>
      <c r="F1" s="229"/>
      <c r="G1" s="229"/>
      <c r="H1" s="229"/>
      <c r="I1" s="229"/>
      <c r="J1" s="229"/>
      <c r="K1" s="58"/>
    </row>
    <row r="2" spans="1:11" ht="21.75" customHeight="1">
      <c r="A2" s="40"/>
      <c r="B2" s="18"/>
      <c r="C2" s="18"/>
      <c r="D2" s="18"/>
      <c r="E2" s="18"/>
      <c r="F2" s="18"/>
      <c r="G2" s="18"/>
      <c r="H2" s="18"/>
      <c r="I2" s="18"/>
      <c r="J2" s="58"/>
      <c r="K2" s="58"/>
    </row>
    <row r="3" spans="1:11" ht="15" customHeight="1">
      <c r="A3" s="40" t="s">
        <v>52</v>
      </c>
      <c r="B3" s="58" t="s">
        <v>198</v>
      </c>
      <c r="C3" s="18"/>
      <c r="D3" s="18"/>
      <c r="E3" s="18"/>
      <c r="F3" s="18"/>
      <c r="G3" s="18"/>
      <c r="H3" s="18"/>
      <c r="I3" s="18"/>
      <c r="J3" s="58"/>
      <c r="K3" s="58"/>
    </row>
    <row r="4" spans="1:6" ht="15.75">
      <c r="A4" s="17" t="s">
        <v>149</v>
      </c>
      <c r="B4" s="2" t="s">
        <v>199</v>
      </c>
      <c r="C4" s="2"/>
      <c r="D4" s="2"/>
      <c r="E4" s="2"/>
      <c r="F4" s="2"/>
    </row>
    <row r="5" ht="17.25" customHeight="1">
      <c r="J5" s="12" t="s">
        <v>57</v>
      </c>
    </row>
    <row r="6" spans="1:10" ht="39" customHeight="1">
      <c r="A6" s="241" t="s">
        <v>200</v>
      </c>
      <c r="B6" s="265" t="s">
        <v>62</v>
      </c>
      <c r="C6" s="265" t="s">
        <v>15</v>
      </c>
      <c r="D6" s="265" t="s">
        <v>60</v>
      </c>
      <c r="E6" s="265" t="s">
        <v>201</v>
      </c>
      <c r="F6" s="265" t="s">
        <v>202</v>
      </c>
      <c r="G6" s="265" t="s">
        <v>203</v>
      </c>
      <c r="H6" s="265" t="s">
        <v>61</v>
      </c>
      <c r="I6" s="265"/>
      <c r="J6" s="265" t="s">
        <v>204</v>
      </c>
    </row>
    <row r="7" spans="1:10" ht="35.25" customHeight="1">
      <c r="A7" s="242"/>
      <c r="B7" s="265"/>
      <c r="C7" s="265"/>
      <c r="D7" s="265"/>
      <c r="E7" s="265"/>
      <c r="F7" s="265"/>
      <c r="G7" s="265"/>
      <c r="H7" s="4" t="s">
        <v>16</v>
      </c>
      <c r="I7" s="4" t="s">
        <v>17</v>
      </c>
      <c r="J7" s="265"/>
    </row>
    <row r="8" spans="1:10" ht="16.5" customHeight="1">
      <c r="A8" s="144">
        <v>1</v>
      </c>
      <c r="B8" s="144">
        <v>2</v>
      </c>
      <c r="C8" s="4">
        <v>3</v>
      </c>
      <c r="D8" s="144">
        <v>4</v>
      </c>
      <c r="E8" s="4">
        <v>5</v>
      </c>
      <c r="F8" s="144">
        <v>6</v>
      </c>
      <c r="G8" s="4">
        <v>7</v>
      </c>
      <c r="H8" s="144">
        <v>8</v>
      </c>
      <c r="I8" s="4">
        <v>9</v>
      </c>
      <c r="J8" s="144">
        <v>10</v>
      </c>
    </row>
    <row r="9" spans="1:10" ht="15.75">
      <c r="A9" s="6">
        <v>2210</v>
      </c>
      <c r="B9" s="8" t="s">
        <v>72</v>
      </c>
      <c r="C9" s="91">
        <v>1367678</v>
      </c>
      <c r="D9" s="91">
        <v>1367651</v>
      </c>
      <c r="E9" s="84" t="s">
        <v>38</v>
      </c>
      <c r="F9" s="84" t="s">
        <v>38</v>
      </c>
      <c r="G9" s="84" t="s">
        <v>38</v>
      </c>
      <c r="H9" s="84" t="s">
        <v>38</v>
      </c>
      <c r="I9" s="84" t="s">
        <v>38</v>
      </c>
      <c r="J9" s="93">
        <f>D9</f>
        <v>1367651</v>
      </c>
    </row>
    <row r="10" spans="1:10" ht="15.75">
      <c r="A10" s="6">
        <v>2120</v>
      </c>
      <c r="B10" s="8" t="s">
        <v>73</v>
      </c>
      <c r="C10" s="91">
        <v>315601</v>
      </c>
      <c r="D10" s="91">
        <v>315488</v>
      </c>
      <c r="E10" s="84" t="s">
        <v>38</v>
      </c>
      <c r="F10" s="84" t="s">
        <v>38</v>
      </c>
      <c r="G10" s="84" t="s">
        <v>38</v>
      </c>
      <c r="H10" s="84" t="s">
        <v>38</v>
      </c>
      <c r="I10" s="84" t="s">
        <v>38</v>
      </c>
      <c r="J10" s="93">
        <f aca="true" t="shared" si="0" ref="J10:J16">D10</f>
        <v>315488</v>
      </c>
    </row>
    <row r="11" spans="1:10" ht="15.75">
      <c r="A11" s="150">
        <v>2210</v>
      </c>
      <c r="B11" s="8" t="s">
        <v>74</v>
      </c>
      <c r="C11" s="91">
        <v>61022</v>
      </c>
      <c r="D11" s="91">
        <v>61014</v>
      </c>
      <c r="E11" s="84" t="s">
        <v>38</v>
      </c>
      <c r="F11" s="84" t="s">
        <v>38</v>
      </c>
      <c r="G11" s="84" t="s">
        <v>38</v>
      </c>
      <c r="H11" s="84" t="s">
        <v>38</v>
      </c>
      <c r="I11" s="84" t="s">
        <v>38</v>
      </c>
      <c r="J11" s="93">
        <f t="shared" si="0"/>
        <v>61014</v>
      </c>
    </row>
    <row r="12" spans="1:10" ht="15.75">
      <c r="A12" s="6">
        <v>2240</v>
      </c>
      <c r="B12" s="8" t="s">
        <v>75</v>
      </c>
      <c r="C12" s="90">
        <v>464603</v>
      </c>
      <c r="D12" s="90">
        <v>464448</v>
      </c>
      <c r="E12" s="84" t="s">
        <v>38</v>
      </c>
      <c r="F12" s="84" t="s">
        <v>38</v>
      </c>
      <c r="G12" s="84" t="s">
        <v>38</v>
      </c>
      <c r="H12" s="84" t="s">
        <v>38</v>
      </c>
      <c r="I12" s="84" t="s">
        <v>38</v>
      </c>
      <c r="J12" s="93">
        <f t="shared" si="0"/>
        <v>464448</v>
      </c>
    </row>
    <row r="13" spans="1:10" ht="15.75">
      <c r="A13" s="6">
        <v>2250</v>
      </c>
      <c r="B13" s="8" t="s">
        <v>76</v>
      </c>
      <c r="C13" s="91">
        <v>1670</v>
      </c>
      <c r="D13" s="91">
        <v>758</v>
      </c>
      <c r="E13" s="84" t="s">
        <v>38</v>
      </c>
      <c r="F13" s="84" t="s">
        <v>38</v>
      </c>
      <c r="G13" s="84" t="s">
        <v>38</v>
      </c>
      <c r="H13" s="84" t="s">
        <v>38</v>
      </c>
      <c r="I13" s="84" t="s">
        <v>38</v>
      </c>
      <c r="J13" s="93">
        <f t="shared" si="0"/>
        <v>758</v>
      </c>
    </row>
    <row r="14" spans="1:10" ht="15.75">
      <c r="A14" s="6">
        <v>2271</v>
      </c>
      <c r="B14" s="8" t="s">
        <v>241</v>
      </c>
      <c r="C14" s="90">
        <v>453490</v>
      </c>
      <c r="D14" s="90">
        <v>365159</v>
      </c>
      <c r="E14" s="84" t="s">
        <v>38</v>
      </c>
      <c r="F14" s="84" t="s">
        <v>38</v>
      </c>
      <c r="G14" s="84" t="s">
        <v>38</v>
      </c>
      <c r="H14" s="84" t="s">
        <v>38</v>
      </c>
      <c r="I14" s="84" t="s">
        <v>38</v>
      </c>
      <c r="J14" s="93">
        <f t="shared" si="0"/>
        <v>365159</v>
      </c>
    </row>
    <row r="15" spans="1:10" ht="15.75">
      <c r="A15" s="6">
        <v>2272</v>
      </c>
      <c r="B15" s="8" t="s">
        <v>242</v>
      </c>
      <c r="C15" s="90">
        <v>8000</v>
      </c>
      <c r="D15" s="90">
        <v>5607</v>
      </c>
      <c r="E15" s="84" t="s">
        <v>38</v>
      </c>
      <c r="F15" s="84" t="s">
        <v>38</v>
      </c>
      <c r="G15" s="84" t="s">
        <v>38</v>
      </c>
      <c r="H15" s="84" t="s">
        <v>38</v>
      </c>
      <c r="I15" s="84" t="s">
        <v>38</v>
      </c>
      <c r="J15" s="93">
        <f t="shared" si="0"/>
        <v>5607</v>
      </c>
    </row>
    <row r="16" spans="1:10" ht="15.75">
      <c r="A16" s="6">
        <v>2273</v>
      </c>
      <c r="B16" s="8" t="s">
        <v>243</v>
      </c>
      <c r="C16" s="90">
        <v>51000</v>
      </c>
      <c r="D16" s="90">
        <v>45619</v>
      </c>
      <c r="E16" s="84" t="s">
        <v>38</v>
      </c>
      <c r="F16" s="84" t="s">
        <v>38</v>
      </c>
      <c r="G16" s="84" t="s">
        <v>38</v>
      </c>
      <c r="H16" s="84" t="s">
        <v>38</v>
      </c>
      <c r="I16" s="84" t="s">
        <v>38</v>
      </c>
      <c r="J16" s="93">
        <f t="shared" si="0"/>
        <v>45619</v>
      </c>
    </row>
    <row r="17" spans="1:10" s="51" customFormat="1" ht="15.75">
      <c r="A17" s="87"/>
      <c r="B17" s="48" t="s">
        <v>135</v>
      </c>
      <c r="C17" s="92">
        <f>SUM(C9:C16)</f>
        <v>2723064</v>
      </c>
      <c r="D17" s="92">
        <f>SUM(D9:D16)</f>
        <v>2625744</v>
      </c>
      <c r="E17" s="92">
        <f>SUM(E11:E16)</f>
        <v>0</v>
      </c>
      <c r="F17" s="92">
        <f>SUM(F11:F16)</f>
        <v>0</v>
      </c>
      <c r="G17" s="92">
        <f>SUM(G11:G16)</f>
        <v>0</v>
      </c>
      <c r="H17" s="92">
        <f>SUM(H11:H16)</f>
        <v>0</v>
      </c>
      <c r="I17" s="92">
        <f>SUM(I11:I16)</f>
        <v>0</v>
      </c>
      <c r="J17" s="92">
        <f>SUM(J9:J16)</f>
        <v>2625744</v>
      </c>
    </row>
    <row r="18" s="51" customFormat="1" ht="15.75">
      <c r="C18" s="72"/>
    </row>
    <row r="19" spans="1:6" s="51" customFormat="1" ht="15.75">
      <c r="A19" s="17" t="s">
        <v>150</v>
      </c>
      <c r="B19" s="2" t="s">
        <v>205</v>
      </c>
      <c r="C19" s="53"/>
      <c r="D19" s="53"/>
      <c r="E19" s="53"/>
      <c r="F19" s="53"/>
    </row>
    <row r="20" spans="3:12" s="51" customFormat="1" ht="13.5" customHeight="1">
      <c r="C20" s="72"/>
      <c r="L20" s="201" t="s">
        <v>174</v>
      </c>
    </row>
    <row r="21" spans="1:12" s="51" customFormat="1" ht="15.75" customHeight="1">
      <c r="A21" s="241" t="s">
        <v>200</v>
      </c>
      <c r="B21" s="259" t="s">
        <v>62</v>
      </c>
      <c r="C21" s="259" t="s">
        <v>119</v>
      </c>
      <c r="D21" s="259"/>
      <c r="E21" s="259"/>
      <c r="F21" s="259"/>
      <c r="G21" s="259"/>
      <c r="H21" s="259" t="s">
        <v>210</v>
      </c>
      <c r="I21" s="259"/>
      <c r="J21" s="259"/>
      <c r="K21" s="259"/>
      <c r="L21" s="259"/>
    </row>
    <row r="22" spans="1:12" s="51" customFormat="1" ht="38.25" customHeight="1">
      <c r="A22" s="279"/>
      <c r="B22" s="259"/>
      <c r="C22" s="259" t="s">
        <v>206</v>
      </c>
      <c r="D22" s="259" t="s">
        <v>207</v>
      </c>
      <c r="E22" s="259" t="s">
        <v>208</v>
      </c>
      <c r="F22" s="259"/>
      <c r="G22" s="259" t="s">
        <v>209</v>
      </c>
      <c r="H22" s="259" t="s">
        <v>63</v>
      </c>
      <c r="I22" s="277" t="s">
        <v>211</v>
      </c>
      <c r="J22" s="259" t="s">
        <v>212</v>
      </c>
      <c r="K22" s="259"/>
      <c r="L22" s="259" t="s">
        <v>213</v>
      </c>
    </row>
    <row r="23" spans="1:12" s="51" customFormat="1" ht="41.25" customHeight="1">
      <c r="A23" s="242"/>
      <c r="B23" s="259"/>
      <c r="C23" s="259"/>
      <c r="D23" s="259"/>
      <c r="E23" s="28" t="s">
        <v>16</v>
      </c>
      <c r="F23" s="28" t="s">
        <v>17</v>
      </c>
      <c r="G23" s="259"/>
      <c r="H23" s="259"/>
      <c r="I23" s="278"/>
      <c r="J23" s="28" t="s">
        <v>16</v>
      </c>
      <c r="K23" s="28" t="s">
        <v>17</v>
      </c>
      <c r="L23" s="259"/>
    </row>
    <row r="24" spans="1:12" s="51" customFormat="1" ht="16.5" customHeight="1">
      <c r="A24" s="147">
        <v>1</v>
      </c>
      <c r="B24" s="147">
        <v>2</v>
      </c>
      <c r="C24" s="28">
        <v>3</v>
      </c>
      <c r="D24" s="147">
        <v>4</v>
      </c>
      <c r="E24" s="28">
        <v>5</v>
      </c>
      <c r="F24" s="147">
        <v>6</v>
      </c>
      <c r="G24" s="28">
        <v>7</v>
      </c>
      <c r="H24" s="147">
        <v>8</v>
      </c>
      <c r="I24" s="28">
        <v>9</v>
      </c>
      <c r="J24" s="147">
        <v>10</v>
      </c>
      <c r="K24" s="28">
        <v>11</v>
      </c>
      <c r="L24" s="147">
        <v>12</v>
      </c>
    </row>
    <row r="25" spans="1:12" s="51" customFormat="1" ht="15.75">
      <c r="A25" s="6">
        <v>2210</v>
      </c>
      <c r="B25" s="8" t="s">
        <v>72</v>
      </c>
      <c r="C25" s="91">
        <v>1789783</v>
      </c>
      <c r="D25" s="85" t="s">
        <v>38</v>
      </c>
      <c r="E25" s="85" t="s">
        <v>38</v>
      </c>
      <c r="F25" s="85" t="s">
        <v>38</v>
      </c>
      <c r="G25" s="93">
        <f>C25</f>
        <v>1789783</v>
      </c>
      <c r="H25" s="93">
        <v>2106300</v>
      </c>
      <c r="I25" s="93" t="s">
        <v>38</v>
      </c>
      <c r="J25" s="93" t="s">
        <v>38</v>
      </c>
      <c r="K25" s="93" t="s">
        <v>38</v>
      </c>
      <c r="L25" s="93">
        <f>H25</f>
        <v>2106300</v>
      </c>
    </row>
    <row r="26" spans="1:12" s="51" customFormat="1" ht="15.75">
      <c r="A26" s="6">
        <v>2120</v>
      </c>
      <c r="B26" s="8" t="s">
        <v>73</v>
      </c>
      <c r="C26" s="91">
        <v>395336</v>
      </c>
      <c r="D26" s="85" t="s">
        <v>38</v>
      </c>
      <c r="E26" s="85" t="s">
        <v>38</v>
      </c>
      <c r="F26" s="85" t="s">
        <v>38</v>
      </c>
      <c r="G26" s="93">
        <f aca="true" t="shared" si="1" ref="G26:G32">C26</f>
        <v>395336</v>
      </c>
      <c r="H26" s="93">
        <v>463400</v>
      </c>
      <c r="I26" s="93" t="s">
        <v>38</v>
      </c>
      <c r="J26" s="93" t="s">
        <v>38</v>
      </c>
      <c r="K26" s="93" t="s">
        <v>38</v>
      </c>
      <c r="L26" s="93">
        <f aca="true" t="shared" si="2" ref="L26:L32">H26</f>
        <v>463400</v>
      </c>
    </row>
    <row r="27" spans="1:12" s="51" customFormat="1" ht="15.75">
      <c r="A27" s="150">
        <v>2210</v>
      </c>
      <c r="B27" s="8" t="s">
        <v>74</v>
      </c>
      <c r="C27" s="91">
        <v>100676</v>
      </c>
      <c r="D27" s="85" t="s">
        <v>38</v>
      </c>
      <c r="E27" s="85" t="s">
        <v>38</v>
      </c>
      <c r="F27" s="85" t="s">
        <v>38</v>
      </c>
      <c r="G27" s="93">
        <f t="shared" si="1"/>
        <v>100676</v>
      </c>
      <c r="H27" s="93">
        <v>46000</v>
      </c>
      <c r="I27" s="93" t="s">
        <v>38</v>
      </c>
      <c r="J27" s="93" t="s">
        <v>38</v>
      </c>
      <c r="K27" s="93" t="s">
        <v>38</v>
      </c>
      <c r="L27" s="93">
        <f t="shared" si="2"/>
        <v>46000</v>
      </c>
    </row>
    <row r="28" spans="1:12" s="51" customFormat="1" ht="15.75">
      <c r="A28" s="6">
        <v>2240</v>
      </c>
      <c r="B28" s="8" t="s">
        <v>75</v>
      </c>
      <c r="C28" s="90">
        <v>1083336</v>
      </c>
      <c r="D28" s="85" t="s">
        <v>38</v>
      </c>
      <c r="E28" s="85" t="s">
        <v>38</v>
      </c>
      <c r="F28" s="85" t="s">
        <v>38</v>
      </c>
      <c r="G28" s="93">
        <f t="shared" si="1"/>
        <v>1083336</v>
      </c>
      <c r="H28" s="90">
        <v>407700</v>
      </c>
      <c r="I28" s="93" t="s">
        <v>38</v>
      </c>
      <c r="J28" s="93" t="s">
        <v>38</v>
      </c>
      <c r="K28" s="93" t="s">
        <v>38</v>
      </c>
      <c r="L28" s="93">
        <f t="shared" si="2"/>
        <v>407700</v>
      </c>
    </row>
    <row r="29" spans="1:12" s="51" customFormat="1" ht="15.75">
      <c r="A29" s="6">
        <v>2250</v>
      </c>
      <c r="B29" s="8" t="s">
        <v>76</v>
      </c>
      <c r="C29" s="90">
        <v>2220</v>
      </c>
      <c r="D29" s="85" t="s">
        <v>38</v>
      </c>
      <c r="E29" s="85" t="s">
        <v>38</v>
      </c>
      <c r="F29" s="85" t="s">
        <v>38</v>
      </c>
      <c r="G29" s="93">
        <f t="shared" si="1"/>
        <v>2220</v>
      </c>
      <c r="H29" s="90">
        <v>1800</v>
      </c>
      <c r="I29" s="93" t="s">
        <v>38</v>
      </c>
      <c r="J29" s="93" t="s">
        <v>38</v>
      </c>
      <c r="K29" s="93" t="s">
        <v>38</v>
      </c>
      <c r="L29" s="93">
        <f t="shared" si="2"/>
        <v>1800</v>
      </c>
    </row>
    <row r="30" spans="1:12" s="51" customFormat="1" ht="15.75">
      <c r="A30" s="6">
        <v>2271</v>
      </c>
      <c r="B30" s="8" t="s">
        <v>241</v>
      </c>
      <c r="C30" s="90">
        <v>426982</v>
      </c>
      <c r="D30" s="85" t="s">
        <v>38</v>
      </c>
      <c r="E30" s="85" t="s">
        <v>38</v>
      </c>
      <c r="F30" s="85" t="s">
        <v>38</v>
      </c>
      <c r="G30" s="93">
        <f t="shared" si="1"/>
        <v>426982</v>
      </c>
      <c r="H30" s="90">
        <v>431660</v>
      </c>
      <c r="I30" s="93" t="s">
        <v>38</v>
      </c>
      <c r="J30" s="93" t="s">
        <v>38</v>
      </c>
      <c r="K30" s="93" t="s">
        <v>38</v>
      </c>
      <c r="L30" s="93">
        <f t="shared" si="2"/>
        <v>431660</v>
      </c>
    </row>
    <row r="31" spans="1:12" s="51" customFormat="1" ht="15" customHeight="1">
      <c r="A31" s="6">
        <v>2272</v>
      </c>
      <c r="B31" s="8" t="s">
        <v>242</v>
      </c>
      <c r="C31" s="91">
        <v>6860</v>
      </c>
      <c r="D31" s="85" t="s">
        <v>38</v>
      </c>
      <c r="E31" s="85" t="s">
        <v>38</v>
      </c>
      <c r="F31" s="85" t="s">
        <v>38</v>
      </c>
      <c r="G31" s="93">
        <f t="shared" si="1"/>
        <v>6860</v>
      </c>
      <c r="H31" s="93">
        <v>7870</v>
      </c>
      <c r="I31" s="93" t="s">
        <v>38</v>
      </c>
      <c r="J31" s="93" t="s">
        <v>38</v>
      </c>
      <c r="K31" s="93" t="s">
        <v>38</v>
      </c>
      <c r="L31" s="93">
        <f t="shared" si="2"/>
        <v>7870</v>
      </c>
    </row>
    <row r="32" spans="1:12" s="51" customFormat="1" ht="15.75">
      <c r="A32" s="6">
        <v>2273</v>
      </c>
      <c r="B32" s="8" t="s">
        <v>243</v>
      </c>
      <c r="C32" s="90">
        <v>41311</v>
      </c>
      <c r="D32" s="85" t="s">
        <v>38</v>
      </c>
      <c r="E32" s="85" t="s">
        <v>38</v>
      </c>
      <c r="F32" s="85" t="s">
        <v>38</v>
      </c>
      <c r="G32" s="93">
        <f t="shared" si="1"/>
        <v>41311</v>
      </c>
      <c r="H32" s="90">
        <v>46770</v>
      </c>
      <c r="I32" s="93" t="s">
        <v>38</v>
      </c>
      <c r="J32" s="93" t="s">
        <v>38</v>
      </c>
      <c r="K32" s="93" t="s">
        <v>38</v>
      </c>
      <c r="L32" s="93">
        <f t="shared" si="2"/>
        <v>46770</v>
      </c>
    </row>
    <row r="33" spans="1:12" s="51" customFormat="1" ht="15.75">
      <c r="A33" s="87"/>
      <c r="B33" s="48" t="s">
        <v>135</v>
      </c>
      <c r="C33" s="92">
        <f>SUM(C25:C32)</f>
        <v>3846504</v>
      </c>
      <c r="D33" s="92" t="s">
        <v>38</v>
      </c>
      <c r="E33" s="92" t="s">
        <v>38</v>
      </c>
      <c r="F33" s="92" t="s">
        <v>38</v>
      </c>
      <c r="G33" s="92">
        <f>SUM(G25:G32)</f>
        <v>3846504</v>
      </c>
      <c r="H33" s="92">
        <f>SUM(H25:H32)</f>
        <v>3511500</v>
      </c>
      <c r="I33" s="92" t="s">
        <v>38</v>
      </c>
      <c r="J33" s="92" t="s">
        <v>38</v>
      </c>
      <c r="K33" s="92" t="s">
        <v>38</v>
      </c>
      <c r="L33" s="92">
        <f>SUM(L25:L32)</f>
        <v>3511500</v>
      </c>
    </row>
    <row r="34" s="51" customFormat="1" ht="15.75">
      <c r="C34" s="72"/>
    </row>
    <row r="35" spans="1:6" s="51" customFormat="1" ht="15.75">
      <c r="A35" s="54" t="s">
        <v>153</v>
      </c>
      <c r="B35" s="53" t="s">
        <v>214</v>
      </c>
      <c r="C35" s="53"/>
      <c r="D35" s="53"/>
      <c r="E35" s="53"/>
      <c r="F35" s="53"/>
    </row>
    <row r="36" spans="3:9" s="51" customFormat="1" ht="16.5" customHeight="1">
      <c r="C36" s="72"/>
      <c r="I36" s="202" t="s">
        <v>174</v>
      </c>
    </row>
    <row r="37" spans="1:10" s="51" customFormat="1" ht="78" customHeight="1">
      <c r="A37" s="28" t="s">
        <v>200</v>
      </c>
      <c r="B37" s="28" t="s">
        <v>62</v>
      </c>
      <c r="C37" s="28" t="s">
        <v>114</v>
      </c>
      <c r="D37" s="28" t="s">
        <v>60</v>
      </c>
      <c r="E37" s="28" t="s">
        <v>125</v>
      </c>
      <c r="F37" s="28" t="s">
        <v>215</v>
      </c>
      <c r="G37" s="28" t="s">
        <v>216</v>
      </c>
      <c r="H37" s="28" t="s">
        <v>33</v>
      </c>
      <c r="I37" s="28" t="s">
        <v>115</v>
      </c>
      <c r="J37" s="57"/>
    </row>
    <row r="38" spans="1:10" s="51" customFormat="1" ht="15.75">
      <c r="A38" s="145">
        <v>1</v>
      </c>
      <c r="B38" s="145">
        <v>2</v>
      </c>
      <c r="C38" s="146">
        <v>3</v>
      </c>
      <c r="D38" s="145">
        <v>4</v>
      </c>
      <c r="E38" s="146">
        <v>5</v>
      </c>
      <c r="F38" s="145">
        <v>6</v>
      </c>
      <c r="G38" s="146">
        <v>7</v>
      </c>
      <c r="H38" s="145">
        <v>8</v>
      </c>
      <c r="I38" s="146">
        <v>9</v>
      </c>
      <c r="J38" s="57"/>
    </row>
    <row r="39" spans="1:10" s="51" customFormat="1" ht="15.75">
      <c r="A39" s="6">
        <v>2210</v>
      </c>
      <c r="B39" s="8" t="s">
        <v>72</v>
      </c>
      <c r="C39" s="91">
        <v>1367678</v>
      </c>
      <c r="D39" s="91">
        <v>1367651</v>
      </c>
      <c r="E39" s="146"/>
      <c r="F39" s="145"/>
      <c r="G39" s="146"/>
      <c r="H39" s="145"/>
      <c r="I39" s="146"/>
      <c r="J39" s="57"/>
    </row>
    <row r="40" spans="1:10" s="51" customFormat="1" ht="15.75">
      <c r="A40" s="6">
        <v>2120</v>
      </c>
      <c r="B40" s="8" t="s">
        <v>73</v>
      </c>
      <c r="C40" s="91">
        <v>315601</v>
      </c>
      <c r="D40" s="91">
        <v>315488</v>
      </c>
      <c r="E40" s="28" t="s">
        <v>38</v>
      </c>
      <c r="F40" s="28" t="s">
        <v>38</v>
      </c>
      <c r="G40" s="28" t="s">
        <v>38</v>
      </c>
      <c r="H40" s="28" t="s">
        <v>38</v>
      </c>
      <c r="I40" s="28" t="s">
        <v>38</v>
      </c>
      <c r="J40" s="57"/>
    </row>
    <row r="41" spans="1:10" s="51" customFormat="1" ht="15.75">
      <c r="A41" s="150">
        <v>2210</v>
      </c>
      <c r="B41" s="8" t="s">
        <v>74</v>
      </c>
      <c r="C41" s="91">
        <v>61022</v>
      </c>
      <c r="D41" s="91">
        <v>61014</v>
      </c>
      <c r="E41" s="28" t="s">
        <v>38</v>
      </c>
      <c r="F41" s="28" t="s">
        <v>38</v>
      </c>
      <c r="G41" s="28" t="s">
        <v>38</v>
      </c>
      <c r="H41" s="28" t="s">
        <v>38</v>
      </c>
      <c r="I41" s="28" t="s">
        <v>38</v>
      </c>
      <c r="J41" s="57"/>
    </row>
    <row r="42" spans="1:10" s="51" customFormat="1" ht="15.75">
      <c r="A42" s="6">
        <v>2240</v>
      </c>
      <c r="B42" s="8" t="s">
        <v>75</v>
      </c>
      <c r="C42" s="90">
        <v>464603</v>
      </c>
      <c r="D42" s="90">
        <v>464448</v>
      </c>
      <c r="E42" s="28" t="s">
        <v>38</v>
      </c>
      <c r="F42" s="28" t="s">
        <v>38</v>
      </c>
      <c r="G42" s="28" t="s">
        <v>38</v>
      </c>
      <c r="H42" s="28" t="s">
        <v>38</v>
      </c>
      <c r="I42" s="28" t="s">
        <v>38</v>
      </c>
      <c r="J42" s="57"/>
    </row>
    <row r="43" spans="1:9" s="51" customFormat="1" ht="15.75">
      <c r="A43" s="6">
        <v>2250</v>
      </c>
      <c r="B43" s="8" t="s">
        <v>76</v>
      </c>
      <c r="C43" s="91">
        <v>1670</v>
      </c>
      <c r="D43" s="91">
        <v>758</v>
      </c>
      <c r="E43" s="28" t="s">
        <v>38</v>
      </c>
      <c r="F43" s="28" t="s">
        <v>38</v>
      </c>
      <c r="G43" s="28" t="s">
        <v>38</v>
      </c>
      <c r="H43" s="28" t="s">
        <v>38</v>
      </c>
      <c r="I43" s="28" t="s">
        <v>38</v>
      </c>
    </row>
    <row r="44" spans="1:9" s="51" customFormat="1" ht="15.75">
      <c r="A44" s="6">
        <v>2271</v>
      </c>
      <c r="B44" s="8" t="s">
        <v>241</v>
      </c>
      <c r="C44" s="90">
        <v>453490</v>
      </c>
      <c r="D44" s="90">
        <v>365159</v>
      </c>
      <c r="E44" s="28" t="s">
        <v>38</v>
      </c>
      <c r="F44" s="28" t="s">
        <v>38</v>
      </c>
      <c r="G44" s="28" t="s">
        <v>38</v>
      </c>
      <c r="H44" s="28" t="s">
        <v>38</v>
      </c>
      <c r="I44" s="28" t="s">
        <v>38</v>
      </c>
    </row>
    <row r="45" spans="1:9" s="51" customFormat="1" ht="15.75">
      <c r="A45" s="6">
        <v>2272</v>
      </c>
      <c r="B45" s="8" t="s">
        <v>242</v>
      </c>
      <c r="C45" s="90">
        <v>8000</v>
      </c>
      <c r="D45" s="90">
        <v>5607</v>
      </c>
      <c r="E45" s="28" t="s">
        <v>38</v>
      </c>
      <c r="F45" s="28" t="s">
        <v>38</v>
      </c>
      <c r="G45" s="28" t="s">
        <v>38</v>
      </c>
      <c r="H45" s="28" t="s">
        <v>38</v>
      </c>
      <c r="I45" s="28" t="s">
        <v>38</v>
      </c>
    </row>
    <row r="46" spans="1:9" s="51" customFormat="1" ht="15.75">
      <c r="A46" s="6">
        <v>2273</v>
      </c>
      <c r="B46" s="8" t="s">
        <v>243</v>
      </c>
      <c r="C46" s="90">
        <v>51000</v>
      </c>
      <c r="D46" s="90">
        <v>45619</v>
      </c>
      <c r="E46" s="28" t="s">
        <v>38</v>
      </c>
      <c r="F46" s="28" t="s">
        <v>38</v>
      </c>
      <c r="G46" s="28" t="s">
        <v>38</v>
      </c>
      <c r="H46" s="28" t="s">
        <v>38</v>
      </c>
      <c r="I46" s="28" t="s">
        <v>38</v>
      </c>
    </row>
    <row r="47" spans="1:9" s="51" customFormat="1" ht="15.75">
      <c r="A47" s="87"/>
      <c r="B47" s="48" t="s">
        <v>135</v>
      </c>
      <c r="C47" s="92">
        <f>SUM(C39:C46)</f>
        <v>2723064</v>
      </c>
      <c r="D47" s="92">
        <f>SUM(D39:D46)</f>
        <v>2625744</v>
      </c>
      <c r="E47" s="92">
        <v>0</v>
      </c>
      <c r="F47" s="92">
        <v>0</v>
      </c>
      <c r="G47" s="92">
        <v>0</v>
      </c>
      <c r="H47" s="92">
        <v>0</v>
      </c>
      <c r="I47" s="92">
        <v>0</v>
      </c>
    </row>
    <row r="48" s="51" customFormat="1" ht="15.75">
      <c r="C48" s="72"/>
    </row>
    <row r="49" s="51" customFormat="1" ht="15.75">
      <c r="C49" s="72"/>
    </row>
    <row r="50" s="51" customFormat="1" ht="15.75">
      <c r="C50" s="72"/>
    </row>
    <row r="51" s="51" customFormat="1" ht="15.75">
      <c r="C51" s="72"/>
    </row>
    <row r="52" s="51" customFormat="1" ht="15.75">
      <c r="C52" s="72"/>
    </row>
    <row r="53" s="51" customFormat="1" ht="15.75">
      <c r="C53" s="72"/>
    </row>
  </sheetData>
  <sheetProtection/>
  <mergeCells count="22">
    <mergeCell ref="H22:H23"/>
    <mergeCell ref="D6:D7"/>
    <mergeCell ref="A6:A7"/>
    <mergeCell ref="A21:A23"/>
    <mergeCell ref="C21:G21"/>
    <mergeCell ref="C22:C23"/>
    <mergeCell ref="D22:D23"/>
    <mergeCell ref="C6:C7"/>
    <mergeCell ref="G6:G7"/>
    <mergeCell ref="B21:B23"/>
    <mergeCell ref="E6:E7"/>
    <mergeCell ref="F6:F7"/>
    <mergeCell ref="B1:J1"/>
    <mergeCell ref="E22:F22"/>
    <mergeCell ref="G22:G23"/>
    <mergeCell ref="I22:I23"/>
    <mergeCell ref="J22:K22"/>
    <mergeCell ref="L22:L23"/>
    <mergeCell ref="J6:J7"/>
    <mergeCell ref="H21:L21"/>
    <mergeCell ref="B6:B7"/>
    <mergeCell ref="H6:I6"/>
  </mergeCells>
  <printOptions horizontalCentered="1" verticalCentered="1"/>
  <pageMargins left="0.2362204724409449" right="0.15748031496062992" top="0.15748031496062992" bottom="0.15748031496062992" header="0" footer="0"/>
  <pageSetup fitToHeight="1" fitToWidth="1" horizontalDpi="600" verticalDpi="600" orientation="landscape" paperSize="9" scale="63" r:id="rId1"/>
  <rowBreaks count="1" manualBreakCount="1">
    <brk id="33" max="11" man="1"/>
  </rowBreaks>
</worksheet>
</file>

<file path=xl/worksheets/sheet9.xml><?xml version="1.0" encoding="utf-8"?>
<worksheet xmlns="http://schemas.openxmlformats.org/spreadsheetml/2006/main" xmlns:r="http://schemas.openxmlformats.org/officeDocument/2006/relationships">
  <sheetPr>
    <tabColor rgb="FF7030A0"/>
    <pageSetUpPr fitToPage="1"/>
  </sheetPr>
  <dimension ref="A1:L55"/>
  <sheetViews>
    <sheetView view="pageBreakPreview" zoomScaleSheetLayoutView="100" zoomScalePageLayoutView="0" workbookViewId="0" topLeftCell="A40">
      <selection activeCell="G35" sqref="G35"/>
    </sheetView>
  </sheetViews>
  <sheetFormatPr defaultColWidth="9.00390625" defaultRowHeight="15.75"/>
  <cols>
    <col min="1" max="1" width="15.50390625" style="0" customWidth="1"/>
    <col min="2" max="2" width="50.375" style="0" customWidth="1"/>
    <col min="3" max="3" width="10.625" style="45" customWidth="1"/>
    <col min="4" max="4" width="12.00390625" style="0" customWidth="1"/>
    <col min="5" max="6" width="13.50390625" style="0" customWidth="1"/>
    <col min="7" max="7" width="12.50390625" style="0" customWidth="1"/>
    <col min="8" max="8" width="11.50390625" style="0" customWidth="1"/>
    <col min="9" max="9" width="12.75390625" style="0" customWidth="1"/>
    <col min="11" max="11" width="10.00390625" style="0" customWidth="1"/>
    <col min="12" max="12" width="10.50390625" style="0" customWidth="1"/>
  </cols>
  <sheetData>
    <row r="1" spans="1:11" ht="31.5" customHeight="1">
      <c r="A1" s="40" t="s">
        <v>51</v>
      </c>
      <c r="B1" s="229" t="s">
        <v>251</v>
      </c>
      <c r="C1" s="229"/>
      <c r="D1" s="229"/>
      <c r="E1" s="229"/>
      <c r="F1" s="229"/>
      <c r="G1" s="229"/>
      <c r="H1" s="229"/>
      <c r="I1" s="229"/>
      <c r="J1" s="229"/>
      <c r="K1" s="58"/>
    </row>
    <row r="2" spans="1:11" ht="21.75" customHeight="1">
      <c r="A2" s="40"/>
      <c r="B2" s="18"/>
      <c r="C2" s="18"/>
      <c r="D2" s="18"/>
      <c r="E2" s="18"/>
      <c r="F2" s="18"/>
      <c r="G2" s="18"/>
      <c r="H2" s="18"/>
      <c r="I2" s="18"/>
      <c r="J2" s="58"/>
      <c r="K2" s="58"/>
    </row>
    <row r="3" spans="1:11" ht="15" customHeight="1">
      <c r="A3" s="40" t="s">
        <v>52</v>
      </c>
      <c r="B3" s="58" t="s">
        <v>198</v>
      </c>
      <c r="C3" s="18"/>
      <c r="D3" s="18"/>
      <c r="E3" s="18"/>
      <c r="F3" s="18"/>
      <c r="G3" s="18"/>
      <c r="H3" s="18"/>
      <c r="I3" s="18"/>
      <c r="J3" s="58"/>
      <c r="K3" s="58"/>
    </row>
    <row r="4" spans="1:6" ht="15.75">
      <c r="A4" s="17" t="s">
        <v>149</v>
      </c>
      <c r="B4" s="2" t="s">
        <v>199</v>
      </c>
      <c r="C4" s="2"/>
      <c r="D4" s="2"/>
      <c r="E4" s="2"/>
      <c r="F4" s="2"/>
    </row>
    <row r="5" ht="17.25" customHeight="1">
      <c r="J5" s="12" t="s">
        <v>57</v>
      </c>
    </row>
    <row r="6" spans="1:10" ht="39" customHeight="1">
      <c r="A6" s="241" t="s">
        <v>200</v>
      </c>
      <c r="B6" s="265" t="s">
        <v>62</v>
      </c>
      <c r="C6" s="265" t="s">
        <v>15</v>
      </c>
      <c r="D6" s="265" t="s">
        <v>60</v>
      </c>
      <c r="E6" s="265" t="s">
        <v>201</v>
      </c>
      <c r="F6" s="265" t="s">
        <v>202</v>
      </c>
      <c r="G6" s="265" t="s">
        <v>203</v>
      </c>
      <c r="H6" s="265" t="s">
        <v>61</v>
      </c>
      <c r="I6" s="265"/>
      <c r="J6" s="265" t="s">
        <v>204</v>
      </c>
    </row>
    <row r="7" spans="1:10" ht="35.25" customHeight="1">
      <c r="A7" s="242"/>
      <c r="B7" s="265"/>
      <c r="C7" s="265"/>
      <c r="D7" s="265"/>
      <c r="E7" s="265"/>
      <c r="F7" s="265"/>
      <c r="G7" s="265"/>
      <c r="H7" s="4" t="s">
        <v>16</v>
      </c>
      <c r="I7" s="4" t="s">
        <v>17</v>
      </c>
      <c r="J7" s="265"/>
    </row>
    <row r="8" spans="1:10" ht="16.5" customHeight="1">
      <c r="A8" s="4">
        <v>1</v>
      </c>
      <c r="B8" s="4">
        <v>2</v>
      </c>
      <c r="C8" s="4">
        <v>3</v>
      </c>
      <c r="D8" s="4">
        <v>4</v>
      </c>
      <c r="E8" s="4">
        <v>5</v>
      </c>
      <c r="F8" s="4">
        <v>6</v>
      </c>
      <c r="G8" s="4">
        <v>7</v>
      </c>
      <c r="H8" s="4">
        <v>8</v>
      </c>
      <c r="I8" s="4">
        <v>9</v>
      </c>
      <c r="J8" s="4">
        <v>10</v>
      </c>
    </row>
    <row r="9" spans="1:10" ht="15.75">
      <c r="A9" s="6">
        <v>2210</v>
      </c>
      <c r="B9" s="8" t="s">
        <v>72</v>
      </c>
      <c r="C9" s="91">
        <v>122690</v>
      </c>
      <c r="D9" s="91">
        <v>118291</v>
      </c>
      <c r="E9" s="84" t="s">
        <v>38</v>
      </c>
      <c r="F9" s="84" t="s">
        <v>38</v>
      </c>
      <c r="G9" s="84" t="s">
        <v>38</v>
      </c>
      <c r="H9" s="84" t="s">
        <v>38</v>
      </c>
      <c r="I9" s="84" t="s">
        <v>38</v>
      </c>
      <c r="J9" s="93">
        <f>D9</f>
        <v>118291</v>
      </c>
    </row>
    <row r="10" spans="1:10" ht="15.75">
      <c r="A10" s="6">
        <v>2120</v>
      </c>
      <c r="B10" s="8" t="s">
        <v>73</v>
      </c>
      <c r="C10" s="91">
        <v>27392</v>
      </c>
      <c r="D10" s="91">
        <v>26088</v>
      </c>
      <c r="E10" s="84" t="s">
        <v>38</v>
      </c>
      <c r="F10" s="84" t="s">
        <v>38</v>
      </c>
      <c r="G10" s="84" t="s">
        <v>38</v>
      </c>
      <c r="H10" s="84" t="s">
        <v>38</v>
      </c>
      <c r="I10" s="84" t="s">
        <v>38</v>
      </c>
      <c r="J10" s="93">
        <f aca="true" t="shared" si="0" ref="J10:J15">D10</f>
        <v>26088</v>
      </c>
    </row>
    <row r="11" spans="1:10" ht="15.75">
      <c r="A11" s="150">
        <v>2210</v>
      </c>
      <c r="B11" s="8" t="s">
        <v>74</v>
      </c>
      <c r="C11" s="91">
        <f>1525+4997</f>
        <v>6522</v>
      </c>
      <c r="D11" s="91">
        <v>6481</v>
      </c>
      <c r="E11" s="84" t="s">
        <v>38</v>
      </c>
      <c r="F11" s="84" t="s">
        <v>38</v>
      </c>
      <c r="G11" s="84" t="s">
        <v>38</v>
      </c>
      <c r="H11" s="84" t="s">
        <v>38</v>
      </c>
      <c r="I11" s="84" t="s">
        <v>38</v>
      </c>
      <c r="J11" s="93">
        <f t="shared" si="0"/>
        <v>6481</v>
      </c>
    </row>
    <row r="12" spans="1:10" ht="15.75">
      <c r="A12" s="6">
        <v>2240</v>
      </c>
      <c r="B12" s="8" t="s">
        <v>75</v>
      </c>
      <c r="C12" s="90">
        <v>10101</v>
      </c>
      <c r="D12" s="90">
        <v>9057</v>
      </c>
      <c r="E12" s="84" t="s">
        <v>38</v>
      </c>
      <c r="F12" s="84" t="s">
        <v>38</v>
      </c>
      <c r="G12" s="84" t="s">
        <v>38</v>
      </c>
      <c r="H12" s="84" t="s">
        <v>38</v>
      </c>
      <c r="I12" s="84" t="s">
        <v>38</v>
      </c>
      <c r="J12" s="93">
        <f t="shared" si="0"/>
        <v>9057</v>
      </c>
    </row>
    <row r="13" spans="1:10" ht="15.75">
      <c r="A13" s="6">
        <v>2271</v>
      </c>
      <c r="B13" s="8" t="s">
        <v>241</v>
      </c>
      <c r="C13" s="90">
        <v>56388.66</v>
      </c>
      <c r="D13" s="90">
        <v>39682</v>
      </c>
      <c r="E13" s="84" t="s">
        <v>38</v>
      </c>
      <c r="F13" s="84" t="s">
        <v>38</v>
      </c>
      <c r="G13" s="84" t="s">
        <v>38</v>
      </c>
      <c r="H13" s="84" t="s">
        <v>38</v>
      </c>
      <c r="I13" s="84" t="s">
        <v>38</v>
      </c>
      <c r="J13" s="93">
        <f t="shared" si="0"/>
        <v>39682</v>
      </c>
    </row>
    <row r="14" spans="1:10" ht="15.75">
      <c r="A14" s="6">
        <v>2272</v>
      </c>
      <c r="B14" s="8" t="s">
        <v>242</v>
      </c>
      <c r="C14" s="90">
        <v>16272</v>
      </c>
      <c r="D14" s="90">
        <v>5530</v>
      </c>
      <c r="E14" s="84" t="s">
        <v>38</v>
      </c>
      <c r="F14" s="84" t="s">
        <v>38</v>
      </c>
      <c r="G14" s="84" t="s">
        <v>38</v>
      </c>
      <c r="H14" s="84" t="s">
        <v>38</v>
      </c>
      <c r="I14" s="84" t="s">
        <v>38</v>
      </c>
      <c r="J14" s="93">
        <f t="shared" si="0"/>
        <v>5530</v>
      </c>
    </row>
    <row r="15" spans="1:10" ht="15.75">
      <c r="A15" s="6">
        <v>2273</v>
      </c>
      <c r="B15" s="8" t="s">
        <v>243</v>
      </c>
      <c r="C15" s="90">
        <v>26467.34</v>
      </c>
      <c r="D15" s="90">
        <v>8659</v>
      </c>
      <c r="E15" s="84" t="s">
        <v>38</v>
      </c>
      <c r="F15" s="84" t="s">
        <v>38</v>
      </c>
      <c r="G15" s="84" t="s">
        <v>38</v>
      </c>
      <c r="H15" s="84" t="s">
        <v>38</v>
      </c>
      <c r="I15" s="84" t="s">
        <v>38</v>
      </c>
      <c r="J15" s="93">
        <f t="shared" si="0"/>
        <v>8659</v>
      </c>
    </row>
    <row r="16" spans="1:10" s="51" customFormat="1" ht="15.75">
      <c r="A16" s="50">
        <v>3110</v>
      </c>
      <c r="B16" s="83" t="s">
        <v>81</v>
      </c>
      <c r="C16" s="90">
        <v>39000</v>
      </c>
      <c r="D16" s="90">
        <v>37561.26</v>
      </c>
      <c r="E16" s="90" t="s">
        <v>38</v>
      </c>
      <c r="F16" s="90" t="s">
        <v>38</v>
      </c>
      <c r="G16" s="90" t="s">
        <v>38</v>
      </c>
      <c r="H16" s="90" t="s">
        <v>38</v>
      </c>
      <c r="I16" s="90" t="s">
        <v>38</v>
      </c>
      <c r="J16" s="90">
        <f>D16</f>
        <v>37561.26</v>
      </c>
    </row>
    <row r="17" spans="1:10" s="51" customFormat="1" ht="15.75" hidden="1">
      <c r="A17" s="50">
        <v>3132</v>
      </c>
      <c r="B17" s="83" t="s">
        <v>244</v>
      </c>
      <c r="C17" s="90"/>
      <c r="D17" s="90"/>
      <c r="E17" s="90" t="s">
        <v>38</v>
      </c>
      <c r="F17" s="90" t="s">
        <v>38</v>
      </c>
      <c r="G17" s="90" t="s">
        <v>38</v>
      </c>
      <c r="H17" s="90" t="s">
        <v>38</v>
      </c>
      <c r="I17" s="90" t="s">
        <v>38</v>
      </c>
      <c r="J17" s="90">
        <f>D17</f>
        <v>0</v>
      </c>
    </row>
    <row r="18" spans="1:10" s="51" customFormat="1" ht="15.75">
      <c r="A18" s="87"/>
      <c r="B18" s="48" t="s">
        <v>135</v>
      </c>
      <c r="C18" s="92">
        <f>SUM(C9:C17)</f>
        <v>304833</v>
      </c>
      <c r="D18" s="92">
        <f>SUM(D9:D17)</f>
        <v>251349.26</v>
      </c>
      <c r="E18" s="92">
        <f>SUM(E16:E17)</f>
        <v>0</v>
      </c>
      <c r="F18" s="92">
        <f>SUM(F16:F17)</f>
        <v>0</v>
      </c>
      <c r="G18" s="92">
        <f>SUM(G16:G17)</f>
        <v>0</v>
      </c>
      <c r="H18" s="92">
        <f>SUM(H16:H17)</f>
        <v>0</v>
      </c>
      <c r="I18" s="92">
        <f>SUM(I16:I17)</f>
        <v>0</v>
      </c>
      <c r="J18" s="92">
        <f>SUM(J9:J17)</f>
        <v>251349.26</v>
      </c>
    </row>
    <row r="19" s="51" customFormat="1" ht="15.75">
      <c r="C19" s="72"/>
    </row>
    <row r="20" spans="1:6" s="51" customFormat="1" ht="15.75">
      <c r="A20" s="17" t="s">
        <v>150</v>
      </c>
      <c r="B20" s="2" t="s">
        <v>205</v>
      </c>
      <c r="C20" s="53"/>
      <c r="D20" s="53"/>
      <c r="E20" s="53"/>
      <c r="F20" s="53"/>
    </row>
    <row r="21" spans="3:12" s="51" customFormat="1" ht="13.5" customHeight="1">
      <c r="C21" s="72"/>
      <c r="L21" s="201" t="s">
        <v>174</v>
      </c>
    </row>
    <row r="22" spans="1:12" s="51" customFormat="1" ht="15.75" customHeight="1">
      <c r="A22" s="241" t="s">
        <v>200</v>
      </c>
      <c r="B22" s="259" t="s">
        <v>62</v>
      </c>
      <c r="C22" s="259" t="s">
        <v>119</v>
      </c>
      <c r="D22" s="259"/>
      <c r="E22" s="259"/>
      <c r="F22" s="259"/>
      <c r="G22" s="259"/>
      <c r="H22" s="259" t="s">
        <v>210</v>
      </c>
      <c r="I22" s="259"/>
      <c r="J22" s="259"/>
      <c r="K22" s="259"/>
      <c r="L22" s="259"/>
    </row>
    <row r="23" spans="1:12" s="51" customFormat="1" ht="38.25" customHeight="1">
      <c r="A23" s="279"/>
      <c r="B23" s="259"/>
      <c r="C23" s="259" t="s">
        <v>206</v>
      </c>
      <c r="D23" s="259" t="s">
        <v>207</v>
      </c>
      <c r="E23" s="259" t="s">
        <v>208</v>
      </c>
      <c r="F23" s="259"/>
      <c r="G23" s="259" t="s">
        <v>209</v>
      </c>
      <c r="H23" s="259" t="s">
        <v>63</v>
      </c>
      <c r="I23" s="277" t="s">
        <v>211</v>
      </c>
      <c r="J23" s="259" t="s">
        <v>212</v>
      </c>
      <c r="K23" s="259"/>
      <c r="L23" s="259" t="s">
        <v>213</v>
      </c>
    </row>
    <row r="24" spans="1:12" s="51" customFormat="1" ht="41.25" customHeight="1">
      <c r="A24" s="242"/>
      <c r="B24" s="259"/>
      <c r="C24" s="259"/>
      <c r="D24" s="259"/>
      <c r="E24" s="28" t="s">
        <v>16</v>
      </c>
      <c r="F24" s="28" t="s">
        <v>17</v>
      </c>
      <c r="G24" s="259"/>
      <c r="H24" s="259"/>
      <c r="I24" s="278"/>
      <c r="J24" s="28" t="s">
        <v>16</v>
      </c>
      <c r="K24" s="28" t="s">
        <v>17</v>
      </c>
      <c r="L24" s="259"/>
    </row>
    <row r="25" spans="1:12" s="51" customFormat="1" ht="16.5" customHeight="1">
      <c r="A25" s="147">
        <v>1</v>
      </c>
      <c r="B25" s="147">
        <v>2</v>
      </c>
      <c r="C25" s="28">
        <v>3</v>
      </c>
      <c r="D25" s="147">
        <v>4</v>
      </c>
      <c r="E25" s="28">
        <v>5</v>
      </c>
      <c r="F25" s="147">
        <v>6</v>
      </c>
      <c r="G25" s="28">
        <v>7</v>
      </c>
      <c r="H25" s="147">
        <v>8</v>
      </c>
      <c r="I25" s="28">
        <v>9</v>
      </c>
      <c r="J25" s="147">
        <v>10</v>
      </c>
      <c r="K25" s="28">
        <v>11</v>
      </c>
      <c r="L25" s="147">
        <v>12</v>
      </c>
    </row>
    <row r="26" spans="1:12" s="51" customFormat="1" ht="16.5" customHeight="1">
      <c r="A26" s="6">
        <v>2210</v>
      </c>
      <c r="B26" s="8" t="s">
        <v>72</v>
      </c>
      <c r="C26" s="28">
        <v>141022</v>
      </c>
      <c r="D26" s="147" t="s">
        <v>38</v>
      </c>
      <c r="E26" s="147" t="s">
        <v>38</v>
      </c>
      <c r="F26" s="147" t="s">
        <v>38</v>
      </c>
      <c r="G26" s="28">
        <f>C26</f>
        <v>141022</v>
      </c>
      <c r="H26" s="147">
        <v>158895</v>
      </c>
      <c r="I26" s="28" t="s">
        <v>38</v>
      </c>
      <c r="J26" s="28" t="s">
        <v>38</v>
      </c>
      <c r="K26" s="28" t="s">
        <v>38</v>
      </c>
      <c r="L26" s="147">
        <f>H26</f>
        <v>158895</v>
      </c>
    </row>
    <row r="27" spans="1:12" s="51" customFormat="1" ht="16.5" customHeight="1">
      <c r="A27" s="6">
        <v>2120</v>
      </c>
      <c r="B27" s="8" t="s">
        <v>73</v>
      </c>
      <c r="C27" s="28">
        <v>31025</v>
      </c>
      <c r="D27" s="147" t="s">
        <v>38</v>
      </c>
      <c r="E27" s="147" t="s">
        <v>38</v>
      </c>
      <c r="F27" s="147" t="s">
        <v>38</v>
      </c>
      <c r="G27" s="28">
        <f aca="true" t="shared" si="1" ref="G27:G34">C27</f>
        <v>31025</v>
      </c>
      <c r="H27" s="147">
        <v>34957</v>
      </c>
      <c r="I27" s="28" t="s">
        <v>38</v>
      </c>
      <c r="J27" s="28" t="s">
        <v>38</v>
      </c>
      <c r="K27" s="28" t="s">
        <v>38</v>
      </c>
      <c r="L27" s="147">
        <f aca="true" t="shared" si="2" ref="L27:L34">H27</f>
        <v>34957</v>
      </c>
    </row>
    <row r="28" spans="1:12" s="51" customFormat="1" ht="16.5" customHeight="1">
      <c r="A28" s="150">
        <v>2210</v>
      </c>
      <c r="B28" s="8" t="s">
        <v>74</v>
      </c>
      <c r="C28" s="28">
        <v>49000</v>
      </c>
      <c r="D28" s="147" t="s">
        <v>38</v>
      </c>
      <c r="E28" s="147" t="s">
        <v>38</v>
      </c>
      <c r="F28" s="147" t="s">
        <v>38</v>
      </c>
      <c r="G28" s="28">
        <f t="shared" si="1"/>
        <v>49000</v>
      </c>
      <c r="H28" s="147" t="s">
        <v>38</v>
      </c>
      <c r="I28" s="28" t="s">
        <v>38</v>
      </c>
      <c r="J28" s="28" t="s">
        <v>38</v>
      </c>
      <c r="K28" s="28" t="s">
        <v>38</v>
      </c>
      <c r="L28" s="147" t="str">
        <f t="shared" si="2"/>
        <v>-</v>
      </c>
    </row>
    <row r="29" spans="1:12" s="51" customFormat="1" ht="16.5" customHeight="1">
      <c r="A29" s="6">
        <v>2240</v>
      </c>
      <c r="B29" s="8" t="s">
        <v>75</v>
      </c>
      <c r="C29" s="28">
        <v>149912</v>
      </c>
      <c r="D29" s="147" t="s">
        <v>38</v>
      </c>
      <c r="E29" s="147" t="s">
        <v>38</v>
      </c>
      <c r="F29" s="147" t="s">
        <v>38</v>
      </c>
      <c r="G29" s="28">
        <f t="shared" si="1"/>
        <v>149912</v>
      </c>
      <c r="H29" s="147">
        <v>1482</v>
      </c>
      <c r="I29" s="28" t="s">
        <v>38</v>
      </c>
      <c r="J29" s="28" t="s">
        <v>38</v>
      </c>
      <c r="K29" s="28" t="s">
        <v>38</v>
      </c>
      <c r="L29" s="147">
        <f t="shared" si="2"/>
        <v>1482</v>
      </c>
    </row>
    <row r="30" spans="1:12" s="51" customFormat="1" ht="16.5" customHeight="1">
      <c r="A30" s="6">
        <v>2271</v>
      </c>
      <c r="B30" s="8" t="s">
        <v>241</v>
      </c>
      <c r="C30" s="28">
        <v>42523</v>
      </c>
      <c r="D30" s="147" t="s">
        <v>38</v>
      </c>
      <c r="E30" s="147" t="s">
        <v>38</v>
      </c>
      <c r="F30" s="147" t="s">
        <v>38</v>
      </c>
      <c r="G30" s="28">
        <f t="shared" si="1"/>
        <v>42523</v>
      </c>
      <c r="H30" s="147">
        <v>43125</v>
      </c>
      <c r="I30" s="28" t="s">
        <v>38</v>
      </c>
      <c r="J30" s="28" t="s">
        <v>38</v>
      </c>
      <c r="K30" s="28" t="s">
        <v>38</v>
      </c>
      <c r="L30" s="147">
        <f t="shared" si="2"/>
        <v>43125</v>
      </c>
    </row>
    <row r="31" spans="1:12" s="51" customFormat="1" ht="16.5" customHeight="1">
      <c r="A31" s="6">
        <v>2272</v>
      </c>
      <c r="B31" s="8" t="s">
        <v>242</v>
      </c>
      <c r="C31" s="28">
        <v>4293</v>
      </c>
      <c r="D31" s="147" t="s">
        <v>38</v>
      </c>
      <c r="E31" s="147" t="s">
        <v>38</v>
      </c>
      <c r="F31" s="147" t="s">
        <v>38</v>
      </c>
      <c r="G31" s="28">
        <f t="shared" si="1"/>
        <v>4293</v>
      </c>
      <c r="H31" s="147">
        <v>4205</v>
      </c>
      <c r="I31" s="28" t="s">
        <v>38</v>
      </c>
      <c r="J31" s="28" t="s">
        <v>38</v>
      </c>
      <c r="K31" s="28" t="s">
        <v>38</v>
      </c>
      <c r="L31" s="147">
        <f t="shared" si="2"/>
        <v>4205</v>
      </c>
    </row>
    <row r="32" spans="1:12" s="51" customFormat="1" ht="16.5" customHeight="1">
      <c r="A32" s="6">
        <v>2273</v>
      </c>
      <c r="B32" s="8" t="s">
        <v>243</v>
      </c>
      <c r="C32" s="28">
        <v>18588</v>
      </c>
      <c r="D32" s="147" t="s">
        <v>38</v>
      </c>
      <c r="E32" s="147" t="s">
        <v>38</v>
      </c>
      <c r="F32" s="147" t="s">
        <v>38</v>
      </c>
      <c r="G32" s="28">
        <f t="shared" si="1"/>
        <v>18588</v>
      </c>
      <c r="H32" s="147">
        <v>7725</v>
      </c>
      <c r="I32" s="28" t="s">
        <v>38</v>
      </c>
      <c r="J32" s="28" t="s">
        <v>38</v>
      </c>
      <c r="K32" s="28" t="s">
        <v>38</v>
      </c>
      <c r="L32" s="147">
        <f t="shared" si="2"/>
        <v>7725</v>
      </c>
    </row>
    <row r="33" spans="1:12" s="51" customFormat="1" ht="15.75">
      <c r="A33" s="50">
        <v>3110</v>
      </c>
      <c r="B33" s="83" t="s">
        <v>81</v>
      </c>
      <c r="C33" s="169">
        <v>20000</v>
      </c>
      <c r="D33" s="147" t="s">
        <v>38</v>
      </c>
      <c r="E33" s="147" t="s">
        <v>38</v>
      </c>
      <c r="F33" s="147" t="s">
        <v>38</v>
      </c>
      <c r="G33" s="28">
        <f t="shared" si="1"/>
        <v>20000</v>
      </c>
      <c r="H33" s="90">
        <v>135000</v>
      </c>
      <c r="I33" s="28" t="s">
        <v>38</v>
      </c>
      <c r="J33" s="28" t="s">
        <v>38</v>
      </c>
      <c r="K33" s="28" t="s">
        <v>38</v>
      </c>
      <c r="L33" s="147">
        <f t="shared" si="2"/>
        <v>135000</v>
      </c>
    </row>
    <row r="34" spans="1:12" s="51" customFormat="1" ht="15.75">
      <c r="A34" s="4">
        <v>3132</v>
      </c>
      <c r="B34" s="8" t="s">
        <v>244</v>
      </c>
      <c r="C34" s="169">
        <v>2900000</v>
      </c>
      <c r="D34" s="147" t="s">
        <v>38</v>
      </c>
      <c r="E34" s="147" t="s">
        <v>38</v>
      </c>
      <c r="F34" s="147" t="s">
        <v>38</v>
      </c>
      <c r="G34" s="28">
        <f t="shared" si="1"/>
        <v>2900000</v>
      </c>
      <c r="H34" s="90" t="s">
        <v>38</v>
      </c>
      <c r="I34" s="28" t="s">
        <v>38</v>
      </c>
      <c r="J34" s="28" t="s">
        <v>38</v>
      </c>
      <c r="K34" s="28" t="s">
        <v>38</v>
      </c>
      <c r="L34" s="147" t="str">
        <f t="shared" si="2"/>
        <v>-</v>
      </c>
    </row>
    <row r="35" spans="1:12" s="51" customFormat="1" ht="15.75">
      <c r="A35" s="87"/>
      <c r="B35" s="48" t="s">
        <v>135</v>
      </c>
      <c r="C35" s="92">
        <f>SUM(C26:C34)</f>
        <v>3356363</v>
      </c>
      <c r="D35" s="92" t="s">
        <v>38</v>
      </c>
      <c r="E35" s="92" t="s">
        <v>38</v>
      </c>
      <c r="F35" s="92" t="s">
        <v>38</v>
      </c>
      <c r="G35" s="92">
        <f>SUM(G26:G34)</f>
        <v>3356363</v>
      </c>
      <c r="H35" s="92">
        <f>SUM(H26:H34)</f>
        <v>385389</v>
      </c>
      <c r="I35" s="92" t="s">
        <v>38</v>
      </c>
      <c r="J35" s="92" t="s">
        <v>38</v>
      </c>
      <c r="K35" s="92" t="s">
        <v>38</v>
      </c>
      <c r="L35" s="92">
        <f>SUM(L26:L34)</f>
        <v>385389</v>
      </c>
    </row>
    <row r="36" s="51" customFormat="1" ht="15.75">
      <c r="C36" s="72"/>
    </row>
    <row r="37" spans="1:6" s="51" customFormat="1" ht="15.75">
      <c r="A37" s="54" t="s">
        <v>153</v>
      </c>
      <c r="B37" s="53" t="s">
        <v>214</v>
      </c>
      <c r="C37" s="53"/>
      <c r="D37" s="53"/>
      <c r="E37" s="53"/>
      <c r="F37" s="53"/>
    </row>
    <row r="38" spans="3:9" s="51" customFormat="1" ht="16.5" customHeight="1">
      <c r="C38" s="72"/>
      <c r="I38" s="202" t="s">
        <v>174</v>
      </c>
    </row>
    <row r="39" spans="1:10" s="51" customFormat="1" ht="78" customHeight="1">
      <c r="A39" s="28" t="s">
        <v>200</v>
      </c>
      <c r="B39" s="28" t="s">
        <v>62</v>
      </c>
      <c r="C39" s="28" t="s">
        <v>114</v>
      </c>
      <c r="D39" s="28" t="s">
        <v>60</v>
      </c>
      <c r="E39" s="28" t="s">
        <v>125</v>
      </c>
      <c r="F39" s="28" t="s">
        <v>215</v>
      </c>
      <c r="G39" s="28" t="s">
        <v>216</v>
      </c>
      <c r="H39" s="28" t="s">
        <v>33</v>
      </c>
      <c r="I39" s="99" t="s">
        <v>115</v>
      </c>
      <c r="J39" s="57"/>
    </row>
    <row r="40" spans="1:10" s="51" customFormat="1" ht="15.75">
      <c r="A40" s="145">
        <v>1</v>
      </c>
      <c r="B40" s="145">
        <v>2</v>
      </c>
      <c r="C40" s="146">
        <v>3</v>
      </c>
      <c r="D40" s="145">
        <v>4</v>
      </c>
      <c r="E40" s="146">
        <v>5</v>
      </c>
      <c r="F40" s="145">
        <v>6</v>
      </c>
      <c r="G40" s="146">
        <v>7</v>
      </c>
      <c r="H40" s="228">
        <v>8</v>
      </c>
      <c r="I40" s="146">
        <v>9</v>
      </c>
      <c r="J40" s="57"/>
    </row>
    <row r="41" spans="1:10" ht="15.75">
      <c r="A41" s="6">
        <v>2210</v>
      </c>
      <c r="B41" s="8" t="s">
        <v>72</v>
      </c>
      <c r="C41" s="91">
        <v>122690</v>
      </c>
      <c r="D41" s="91">
        <v>118291</v>
      </c>
      <c r="E41" s="84" t="s">
        <v>38</v>
      </c>
      <c r="F41" s="84" t="s">
        <v>38</v>
      </c>
      <c r="G41" s="84" t="s">
        <v>38</v>
      </c>
      <c r="H41" s="226" t="s">
        <v>38</v>
      </c>
      <c r="I41" s="84" t="s">
        <v>38</v>
      </c>
      <c r="J41" s="227"/>
    </row>
    <row r="42" spans="1:10" ht="15.75">
      <c r="A42" s="6">
        <v>2120</v>
      </c>
      <c r="B42" s="8" t="s">
        <v>73</v>
      </c>
      <c r="C42" s="91">
        <v>27392</v>
      </c>
      <c r="D42" s="91">
        <v>26088</v>
      </c>
      <c r="E42" s="84" t="s">
        <v>38</v>
      </c>
      <c r="F42" s="84" t="s">
        <v>38</v>
      </c>
      <c r="G42" s="84" t="s">
        <v>38</v>
      </c>
      <c r="H42" s="226" t="s">
        <v>38</v>
      </c>
      <c r="I42" s="84" t="s">
        <v>38</v>
      </c>
      <c r="J42" s="227"/>
    </row>
    <row r="43" spans="1:10" ht="15.75">
      <c r="A43" s="150">
        <v>2210</v>
      </c>
      <c r="B43" s="8" t="s">
        <v>74</v>
      </c>
      <c r="C43" s="91">
        <f>1525+4997</f>
        <v>6522</v>
      </c>
      <c r="D43" s="91">
        <v>6481</v>
      </c>
      <c r="E43" s="84" t="s">
        <v>38</v>
      </c>
      <c r="F43" s="84" t="s">
        <v>38</v>
      </c>
      <c r="G43" s="84" t="s">
        <v>38</v>
      </c>
      <c r="H43" s="226" t="s">
        <v>38</v>
      </c>
      <c r="I43" s="84" t="s">
        <v>38</v>
      </c>
      <c r="J43" s="227"/>
    </row>
    <row r="44" spans="1:10" ht="15.75">
      <c r="A44" s="6">
        <v>2240</v>
      </c>
      <c r="B44" s="8" t="s">
        <v>75</v>
      </c>
      <c r="C44" s="90">
        <v>10101</v>
      </c>
      <c r="D44" s="90">
        <v>9057</v>
      </c>
      <c r="E44" s="84" t="s">
        <v>38</v>
      </c>
      <c r="F44" s="84" t="s">
        <v>38</v>
      </c>
      <c r="G44" s="84" t="s">
        <v>38</v>
      </c>
      <c r="H44" s="226" t="s">
        <v>38</v>
      </c>
      <c r="I44" s="84" t="s">
        <v>38</v>
      </c>
      <c r="J44" s="227"/>
    </row>
    <row r="45" spans="1:10" ht="15.75">
      <c r="A45" s="6">
        <v>2271</v>
      </c>
      <c r="B45" s="8" t="s">
        <v>241</v>
      </c>
      <c r="C45" s="90">
        <v>56388.66</v>
      </c>
      <c r="D45" s="90">
        <v>39682</v>
      </c>
      <c r="E45" s="84" t="s">
        <v>38</v>
      </c>
      <c r="F45" s="84" t="s">
        <v>38</v>
      </c>
      <c r="G45" s="84" t="s">
        <v>38</v>
      </c>
      <c r="H45" s="226" t="s">
        <v>38</v>
      </c>
      <c r="I45" s="84" t="s">
        <v>38</v>
      </c>
      <c r="J45" s="227"/>
    </row>
    <row r="46" spans="1:10" ht="15.75">
      <c r="A46" s="6">
        <v>2272</v>
      </c>
      <c r="B46" s="8" t="s">
        <v>242</v>
      </c>
      <c r="C46" s="90">
        <v>16272</v>
      </c>
      <c r="D46" s="90">
        <v>5530</v>
      </c>
      <c r="E46" s="84" t="s">
        <v>38</v>
      </c>
      <c r="F46" s="84" t="s">
        <v>38</v>
      </c>
      <c r="G46" s="84" t="s">
        <v>38</v>
      </c>
      <c r="H46" s="226" t="s">
        <v>38</v>
      </c>
      <c r="I46" s="84" t="s">
        <v>38</v>
      </c>
      <c r="J46" s="227"/>
    </row>
    <row r="47" spans="1:10" ht="15.75">
      <c r="A47" s="6">
        <v>2273</v>
      </c>
      <c r="B47" s="8" t="s">
        <v>243</v>
      </c>
      <c r="C47" s="90">
        <v>26467.34</v>
      </c>
      <c r="D47" s="90">
        <v>8659</v>
      </c>
      <c r="E47" s="84" t="s">
        <v>38</v>
      </c>
      <c r="F47" s="84" t="s">
        <v>38</v>
      </c>
      <c r="G47" s="84" t="s">
        <v>38</v>
      </c>
      <c r="H47" s="226" t="s">
        <v>38</v>
      </c>
      <c r="I47" s="84" t="s">
        <v>38</v>
      </c>
      <c r="J47" s="227"/>
    </row>
    <row r="48" spans="1:10" s="51" customFormat="1" ht="15.75">
      <c r="A48" s="50">
        <v>3110</v>
      </c>
      <c r="B48" s="83" t="s">
        <v>81</v>
      </c>
      <c r="C48" s="90">
        <v>39000</v>
      </c>
      <c r="D48" s="90">
        <v>37561.26</v>
      </c>
      <c r="E48" s="28" t="s">
        <v>38</v>
      </c>
      <c r="F48" s="28" t="s">
        <v>38</v>
      </c>
      <c r="G48" s="28" t="s">
        <v>38</v>
      </c>
      <c r="H48" s="219" t="s">
        <v>38</v>
      </c>
      <c r="I48" s="28" t="s">
        <v>38</v>
      </c>
      <c r="J48" s="108"/>
    </row>
    <row r="49" spans="1:9" s="51" customFormat="1" ht="15.75">
      <c r="A49" s="87"/>
      <c r="B49" s="48" t="s">
        <v>135</v>
      </c>
      <c r="C49" s="92">
        <f>SUM(C41:C48)</f>
        <v>304833</v>
      </c>
      <c r="D49" s="92">
        <f>SUM(D41:D48)</f>
        <v>251349.26</v>
      </c>
      <c r="E49" s="92">
        <v>0</v>
      </c>
      <c r="F49" s="92">
        <v>0</v>
      </c>
      <c r="G49" s="92">
        <v>0</v>
      </c>
      <c r="H49" s="92">
        <v>0</v>
      </c>
      <c r="I49" s="92">
        <v>0</v>
      </c>
    </row>
    <row r="50" s="51" customFormat="1" ht="15.75">
      <c r="C50" s="72"/>
    </row>
    <row r="51" s="51" customFormat="1" ht="15.75">
      <c r="C51" s="72"/>
    </row>
    <row r="52" s="51" customFormat="1" ht="15.75">
      <c r="C52" s="72"/>
    </row>
    <row r="53" s="51" customFormat="1" ht="15.75">
      <c r="C53" s="72"/>
    </row>
    <row r="54" s="51" customFormat="1" ht="15.75">
      <c r="C54" s="72"/>
    </row>
    <row r="55" s="51" customFormat="1" ht="15.75">
      <c r="C55" s="72"/>
    </row>
  </sheetData>
  <sheetProtection/>
  <mergeCells count="22">
    <mergeCell ref="H23:H24"/>
    <mergeCell ref="I23:I24"/>
    <mergeCell ref="E23:F23"/>
    <mergeCell ref="G23:G24"/>
    <mergeCell ref="B1:J1"/>
    <mergeCell ref="A6:A7"/>
    <mergeCell ref="B6:B7"/>
    <mergeCell ref="C6:C7"/>
    <mergeCell ref="D6:D7"/>
    <mergeCell ref="E6:E7"/>
    <mergeCell ref="F6:F7"/>
    <mergeCell ref="G6:G7"/>
    <mergeCell ref="J23:K23"/>
    <mergeCell ref="L23:L24"/>
    <mergeCell ref="H6:I6"/>
    <mergeCell ref="J6:J7"/>
    <mergeCell ref="A22:A24"/>
    <mergeCell ref="B22:B24"/>
    <mergeCell ref="C22:G22"/>
    <mergeCell ref="H22:L22"/>
    <mergeCell ref="C23:C24"/>
    <mergeCell ref="D23:D24"/>
  </mergeCells>
  <printOptions horizontalCentered="1" verticalCentered="1"/>
  <pageMargins left="0.2362204724409449" right="0.15748031496062992" top="0.15748031496062992" bottom="0.15748031496062992" header="0" footer="0"/>
  <pageSetup fitToHeight="1" fitToWidth="1" horizontalDpi="600" verticalDpi="600" orientation="landscape" paperSize="9" scale="62" r:id="rId1"/>
  <rowBreaks count="1" manualBreakCount="1">
    <brk id="3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Sumy OFU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Snitnikova</dc:creator>
  <cp:keywords/>
  <dc:description/>
  <cp:lastModifiedBy>Леонтенко Олена Миколаївна</cp:lastModifiedBy>
  <cp:lastPrinted>2018-11-30T14:07:28Z</cp:lastPrinted>
  <dcterms:created xsi:type="dcterms:W3CDTF">2001-10-02T09:04:24Z</dcterms:created>
  <dcterms:modified xsi:type="dcterms:W3CDTF">2019-03-04T06:41:23Z</dcterms:modified>
  <cp:category/>
  <cp:version/>
  <cp:contentType/>
  <cp:contentStatus/>
</cp:coreProperties>
</file>