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628" windowHeight="6312" tabRatio="558" activeTab="0"/>
  </bookViews>
  <sheets>
    <sheet name="2019-1(1;2;3;4;5)" sheetId="1" r:id="rId1"/>
    <sheet name="2019-2(1;2;3;4;5;.5.1;5.2)зв" sheetId="2" r:id="rId2"/>
    <sheet name="2019-2(1;2;3;4;5;.5.1;5.2)ЦДМ" sheetId="3" r:id="rId3"/>
    <sheet name="2019-2(1;2;3;4;5;.5.1;5.2)АПС" sheetId="4" r:id="rId4"/>
    <sheet name="2019-2(6;6.1;6.2)" sheetId="5" r:id="rId5"/>
    <sheet name="2019-2(6;6.1;6.2)цдм" sheetId="6" r:id="rId6"/>
    <sheet name="2019-2(6;6.1;6.2) апс" sheetId="7" r:id="rId7"/>
    <sheet name="2019-2(6.3;6.4)" sheetId="8" r:id="rId8"/>
    <sheet name="2019-2(6.3;6.4)цдм" sheetId="9" r:id="rId9"/>
    <sheet name="2019-2(6.3;6.4)апс" sheetId="10" r:id="rId10"/>
    <sheet name="2019-2(7;7.1;7.2)" sheetId="11" r:id="rId11"/>
    <sheet name="2019-2(8)" sheetId="12" r:id="rId12"/>
    <sheet name="2019-2(9;10)" sheetId="13" r:id="rId13"/>
    <sheet name="2019-2(11)" sheetId="14" r:id="rId14"/>
    <sheet name="2019-2(12;13)" sheetId="15" r:id="rId15"/>
    <sheet name="2019-2(14.1;14.2;14.3)сп" sheetId="16" r:id="rId16"/>
    <sheet name="2019-2(14.1;14.2;14.3)спЦДМ" sheetId="17" r:id="rId17"/>
    <sheet name="2019-2(14.1;14.2;14.3)спАПС" sheetId="18" r:id="rId18"/>
    <sheet name="2019-2(12.4-15)" sheetId="19" r:id="rId19"/>
    <sheet name="2019-3сп" sheetId="20" r:id="rId20"/>
    <sheet name="2019-3спЦДМ" sheetId="21" r:id="rId21"/>
    <sheet name="2019-3спАПС" sheetId="22" r:id="rId22"/>
  </sheets>
  <definedNames>
    <definedName name="_xlnm.Print_Area" localSheetId="0">'2019-1(1;2;3;4;5)'!$A$1:$N$67</definedName>
    <definedName name="_xlnm.Print_Area" localSheetId="3">'2019-2(1;2;3;4;5;.5.1;5.2)АПС'!$A$1:$O$53</definedName>
    <definedName name="_xlnm.Print_Area" localSheetId="1">'2019-2(1;2;3;4;5;.5.1;5.2)зв'!$A$1:$O$53</definedName>
    <definedName name="_xlnm.Print_Area" localSheetId="2">'2019-2(1;2;3;4;5;.5.1;5.2)ЦДМ'!$A$1:$O$53</definedName>
    <definedName name="_xlnm.Print_Area" localSheetId="13">'2019-2(11)'!$A$1:$N$25</definedName>
    <definedName name="_xlnm.Print_Area" localSheetId="18">'2019-2(12.4-15)'!$A$9:$L$22</definedName>
    <definedName name="_xlnm.Print_Area" localSheetId="14">'2019-2(12;13)'!$A$1:$O$31</definedName>
    <definedName name="_xlnm.Print_Area" localSheetId="15">'2019-2(14.1;14.2;14.3)сп'!$A$1:$M$117</definedName>
    <definedName name="_xlnm.Print_Area" localSheetId="17">'2019-2(14.1;14.2;14.3)спАПС'!$A$1:$M$119</definedName>
    <definedName name="_xlnm.Print_Area" localSheetId="16">'2019-2(14.1;14.2;14.3)спЦДМ'!$A$1:$M$119</definedName>
    <definedName name="_xlnm.Print_Area" localSheetId="7">'2019-2(6.3;6.4)'!$A$1:$O$48</definedName>
    <definedName name="_xlnm.Print_Area" localSheetId="9">'2019-2(6.3;6.4)апс'!$A$1:$O$48</definedName>
    <definedName name="_xlnm.Print_Area" localSheetId="8">'2019-2(6.3;6.4)цдм'!$A$1:$O$48</definedName>
    <definedName name="_xlnm.Print_Area" localSheetId="4">'2019-2(6;6.1;6.2)'!$A$1:$O$49</definedName>
    <definedName name="_xlnm.Print_Area" localSheetId="6">'2019-2(6;6.1;6.2) апс'!$A$1:$O$49</definedName>
    <definedName name="_xlnm.Print_Area" localSheetId="5">'2019-2(6;6.1;6.2)цдм'!$A$1:$O$49</definedName>
    <definedName name="_xlnm.Print_Area" localSheetId="11">'2019-2(8)'!$A$1:$M$34</definedName>
    <definedName name="_xlnm.Print_Area" localSheetId="12">'2019-2(9;10)'!$A$25:$P$37</definedName>
    <definedName name="_xlnm.Print_Area" localSheetId="19">'2019-3сп'!$A$1:$I$111</definedName>
    <definedName name="_xlnm.Print_Area" localSheetId="21">'2019-3спАПС'!$A$1:$I$111</definedName>
    <definedName name="_xlnm.Print_Area" localSheetId="20">'2019-3спЦДМ'!$A$1:$I$111</definedName>
  </definedNames>
  <calcPr fullCalcOnLoad="1"/>
</workbook>
</file>

<file path=xl/sharedStrings.xml><?xml version="1.0" encoding="utf-8"?>
<sst xmlns="http://schemas.openxmlformats.org/spreadsheetml/2006/main" count="2842" uniqueCount="338">
  <si>
    <t>Надходження із загального фонду бюджету</t>
  </si>
  <si>
    <t xml:space="preserve">                     </t>
  </si>
  <si>
    <t>ВСЬОГО</t>
  </si>
  <si>
    <t>загальний фонд</t>
  </si>
  <si>
    <t>спеціальний фонд</t>
  </si>
  <si>
    <t>разом (3+4)</t>
  </si>
  <si>
    <t>Загальний фонд</t>
  </si>
  <si>
    <t>Х</t>
  </si>
  <si>
    <t>(підпис)</t>
  </si>
  <si>
    <t>фактично зайняті</t>
  </si>
  <si>
    <t xml:space="preserve">Обов'язкові виплати </t>
  </si>
  <si>
    <t>Стимулюючі доплати та надбавки</t>
  </si>
  <si>
    <t>Премії</t>
  </si>
  <si>
    <t>Матеріальна допомога</t>
  </si>
  <si>
    <t>Затверджено з урахуванням змін</t>
  </si>
  <si>
    <t>загального фонду</t>
  </si>
  <si>
    <t>спеціального фонду</t>
  </si>
  <si>
    <t>Код</t>
  </si>
  <si>
    <t>X</t>
  </si>
  <si>
    <t xml:space="preserve">1. </t>
  </si>
  <si>
    <t>2.</t>
  </si>
  <si>
    <t>Найменування видів надходжень</t>
  </si>
  <si>
    <t>загальні</t>
  </si>
  <si>
    <t>спеціальні</t>
  </si>
  <si>
    <t>На початок періоду</t>
  </si>
  <si>
    <t>3.</t>
  </si>
  <si>
    <t>4.</t>
  </si>
  <si>
    <t>№ з/п</t>
  </si>
  <si>
    <t>1.</t>
  </si>
  <si>
    <t>5.</t>
  </si>
  <si>
    <t>Категорії працівників</t>
  </si>
  <si>
    <t>Спеціальний фонд</t>
  </si>
  <si>
    <t>затверджено</t>
  </si>
  <si>
    <t>6.</t>
  </si>
  <si>
    <t>Коли та яким документом затверджена</t>
  </si>
  <si>
    <t>Короткий зміст заходів за програмою</t>
  </si>
  <si>
    <t>7.</t>
  </si>
  <si>
    <t>Причини виникнення заборгованості</t>
  </si>
  <si>
    <t>(прізвище та ініціали)</t>
  </si>
  <si>
    <t>Виконавчий комітет Сумської міської ради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</si>
  <si>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</si>
  <si>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</si>
  <si>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</si>
  <si>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</si>
  <si>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</si>
  <si>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</si>
  <si>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</si>
  <si>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</si>
  <si>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</si>
  <si>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2110</t>
  </si>
  <si>
    <t>Капітальне будівництво (придбання)</t>
  </si>
  <si>
    <t>Капітальний ремонт</t>
  </si>
  <si>
    <t>Реконструкція та реставрація</t>
  </si>
  <si>
    <t>Створення державних запасів і резервів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</si>
  <si>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</si>
  <si>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</si>
  <si>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</si>
  <si>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Нерозподілені видатки</t>
  </si>
  <si>
    <t>4110</t>
  </si>
  <si>
    <t>-</t>
  </si>
  <si>
    <t>Начальник відділу бухгалтерського обліку та звітності, головний бухгалтер</t>
  </si>
  <si>
    <t>О.А.Костенко</t>
  </si>
  <si>
    <t>в т.ч бюджет розвитку</t>
  </si>
  <si>
    <t xml:space="preserve">Найменування </t>
  </si>
  <si>
    <t>(найменування головного розпорядника коштів місцевого бюджету)</t>
  </si>
  <si>
    <t>8.</t>
  </si>
  <si>
    <t>Показники</t>
  </si>
  <si>
    <t>Одиниця виміру</t>
  </si>
  <si>
    <t>Джерело інформації</t>
  </si>
  <si>
    <t>Завдання</t>
  </si>
  <si>
    <t>затрат</t>
  </si>
  <si>
    <t>продукту</t>
  </si>
  <si>
    <t>ефективності</t>
  </si>
  <si>
    <t>якості</t>
  </si>
  <si>
    <t>10.</t>
  </si>
  <si>
    <t>11.</t>
  </si>
  <si>
    <t>11.1.</t>
  </si>
  <si>
    <t>Код програми/КТКВК</t>
  </si>
  <si>
    <t>11.2.</t>
  </si>
  <si>
    <t>12.1.</t>
  </si>
  <si>
    <t>Пояснення, що характеризують джерала фінасування</t>
  </si>
  <si>
    <t>Надходження із бюджету</t>
  </si>
  <si>
    <t>12.2.</t>
  </si>
  <si>
    <t>13.</t>
  </si>
  <si>
    <t>14.</t>
  </si>
  <si>
    <t>од.</t>
  </si>
  <si>
    <t>грн.</t>
  </si>
  <si>
    <t>разом (7+8)</t>
  </si>
  <si>
    <t>разом (11+12)</t>
  </si>
  <si>
    <t>3.1.</t>
  </si>
  <si>
    <t>в т.ч.
бюджет розвитку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</si>
  <si>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</si>
  <si>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</si>
  <si>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</si>
  <si>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 xml:space="preserve">На кінець періоду </t>
  </si>
  <si>
    <t>3.2.</t>
  </si>
  <si>
    <t>Відповідальний
виконавець</t>
  </si>
  <si>
    <t>(грн.)</t>
  </si>
  <si>
    <t>загальний</t>
  </si>
  <si>
    <t>разом</t>
  </si>
  <si>
    <t>разом
(3+4)</t>
  </si>
  <si>
    <t>разом
(7+8)</t>
  </si>
  <si>
    <t>разом
(11+12)</t>
  </si>
  <si>
    <t>Підпрограма 1</t>
  </si>
  <si>
    <t>Підпрограма 2</t>
  </si>
  <si>
    <t>Підпрограма</t>
  </si>
  <si>
    <t>№
з/п</t>
  </si>
  <si>
    <t>Найменування джерел надходжень</t>
  </si>
  <si>
    <t>Касові видатки/ надання кредитів</t>
  </si>
  <si>
    <t>(6–5)</t>
  </si>
  <si>
    <t>Погашено кредиторська заборгованість за рахунок коштів</t>
  </si>
  <si>
    <t>Найменування</t>
  </si>
  <si>
    <t>Обсяг видатків/ надання кредитів, необхідний для виконання статей (пунктів) (тис.грн.)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</si>
  <si>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</si>
  <si>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 xml:space="preserve">Статті (пункти) нормативно-правового акта </t>
  </si>
  <si>
    <t>Обсяг видатків/надання кредитів, не забезпечений граничним обсягом (тис.грн.) (4-5)</t>
  </si>
  <si>
    <t>** Необхідно проставити джерела фінансування до кінця реалізації інвестиційного проекту в розрізі років.</t>
  </si>
  <si>
    <t>……</t>
  </si>
  <si>
    <t>індикативні прогнозні показники</t>
  </si>
  <si>
    <t>Підсумковий рядок таблиці пункту 2.1</t>
  </si>
  <si>
    <t>Підсумковий рядок таблиці пункту 2.2</t>
  </si>
  <si>
    <t>Оплата праці</t>
  </si>
  <si>
    <t>Нарахування на оплату праці</t>
  </si>
  <si>
    <t>Предмети, матеріали, обладнання та інвентар</t>
  </si>
  <si>
    <t>Видатки та заходи спеціального призначення</t>
  </si>
  <si>
    <t>Обслуговування боргових зобов’язань</t>
  </si>
  <si>
    <t>Поточні трансферти урядам іноземних держав та міжнародним організаціям</t>
  </si>
  <si>
    <t>Соціальне забезпечення</t>
  </si>
  <si>
    <t>Інші видатки</t>
  </si>
  <si>
    <t>Придбання обладнання і предметів довгострокового користування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</si>
  <si>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</si>
  <si>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</si>
  <si>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t xml:space="preserve">      Управління на рівні районів, міст, районів у містах.</t>
  </si>
  <si>
    <t>091106</t>
  </si>
  <si>
    <t>1.1</t>
  </si>
  <si>
    <t>2.1</t>
  </si>
  <si>
    <t>3.1</t>
  </si>
  <si>
    <t>4.1</t>
  </si>
  <si>
    <t>розрахункові дані</t>
  </si>
  <si>
    <t>Оплата теплопостачання</t>
  </si>
  <si>
    <t>Оплата водопостачання та водовідведення</t>
  </si>
  <si>
    <t xml:space="preserve">Оплата електроенергії </t>
  </si>
  <si>
    <t>2017 рік (прогноз)</t>
  </si>
  <si>
    <t>розрахунок до кошторису</t>
  </si>
  <si>
    <t>%</t>
  </si>
  <si>
    <t>Прогноз надходжень для забезпечення діяльності головного розпорядника коштів на 2015 рік:</t>
  </si>
  <si>
    <t>2015 (проект)</t>
  </si>
  <si>
    <t>Прогноз надходжень для забезпечення діяльності головного розпорядника коштів на 2016-2017 роки:</t>
  </si>
  <si>
    <t>Розподіл прогнозного обсягу видатків/надання кредитів загального фонду на 2015 рік за бюджетними програмами та підпрограмами, порівняння з відповідними показниками на 2013 і 2014 роки та прогноз на 2016-2017 роки</t>
  </si>
  <si>
    <t>2014 рік (звіт)</t>
  </si>
  <si>
    <t>Аналіз результатів, досягнутих внаслідок використання коштів загального фонду бюджету у 2013 році, очікувані результати у 2014 році, обґрунтування необхідності передбачення видатків/ надання кредитів на 2015 - 2017 роки *</t>
  </si>
  <si>
    <t xml:space="preserve">Власні надходження бюджетних установ </t>
  </si>
  <si>
    <t>КПКВК*</t>
  </si>
  <si>
    <t>разом
(4+5)</t>
  </si>
  <si>
    <t>разом
(8+9)</t>
  </si>
  <si>
    <t>9.</t>
  </si>
  <si>
    <t>2018 рік</t>
  </si>
  <si>
    <t>14.1.</t>
  </si>
  <si>
    <t>14.2.</t>
  </si>
  <si>
    <t>14.3.</t>
  </si>
  <si>
    <t>Вжиті заходи щодо погашення заборгованості</t>
  </si>
  <si>
    <t>14.4.</t>
  </si>
  <si>
    <t>Обсяг видатків/надання кредитів, врахований у граничному обсязі (тис.грн.)</t>
  </si>
  <si>
    <t>15.</t>
  </si>
  <si>
    <t>граничний обсяг</t>
  </si>
  <si>
    <t>Назва інвестиційного проекту (об’єкта) 1</t>
  </si>
  <si>
    <t>Інші джерела фінасування (за видами)</t>
  </si>
  <si>
    <t>Назва інвестиційного проекту (об’єкта) 2</t>
  </si>
  <si>
    <t>0314200</t>
  </si>
  <si>
    <t>Капітальний ремонт інших об'єктів</t>
  </si>
  <si>
    <t>(Сумський міський центр дозвілля молоді СМР)</t>
  </si>
  <si>
    <t>(КУ "АПС" СМР)</t>
  </si>
  <si>
    <t>(Зведений)</t>
  </si>
  <si>
    <t>2019 рік (прогноз)</t>
  </si>
  <si>
    <t>2019 рік</t>
  </si>
  <si>
    <t>ЗАТВЕРДЖЕНО
Наказ Міністерства фінансів України
17 липня 2015 року N 648</t>
  </si>
  <si>
    <t>Завдання 1.: Проведення заходів щодо пропаганди охорони навколишнього природного середовища.</t>
  </si>
  <si>
    <t>обсяг видатків спрямованих на проведення заходів</t>
  </si>
  <si>
    <t>кількість заходів (акцій)</t>
  </si>
  <si>
    <t>середні витрати на один захід</t>
  </si>
  <si>
    <t>темп зростання середніх витрат на виконання одного заходу порівняно з попереднім роком</t>
  </si>
  <si>
    <t>Проведення заходів щодо пропаганди охорони навколишнього природного середовища.</t>
  </si>
  <si>
    <t>Сумський міський центр дозвілля молоді СМР</t>
  </si>
  <si>
    <t>КУ "АПС" СМР</t>
  </si>
  <si>
    <t xml:space="preserve">  Проведеним аналізом використання коштів загального фонду бюджету у 2016 році  визначено, що у 2016 рокці кошти використані для проведення міських акцій та конкурсів екологічного і природоохоронного напрямку. На 2017рік кошти заплановані для забезпечення проведення заходів щодо екологічної освіти і виховання, в частині розвитку екологічної культури і базових екологічних знань населення.</t>
  </si>
  <si>
    <t>Перший заступник міського голови</t>
  </si>
  <si>
    <t>В.В.Войтенко</t>
  </si>
  <si>
    <t>необхідно додатково
(+)</t>
  </si>
  <si>
    <t>Проведення заходів щодо пропаганди охорони навколишнього природного середовища (Сумський міський центр дозвілля молоді СМР)</t>
  </si>
  <si>
    <t>Проведення заходів щодо пропаганди охорони навколишнього природного середовища (КУ "Агенція промоції "Суми" Сумської міської ради)</t>
  </si>
  <si>
    <t>2020 рік
(прогноз)</t>
  </si>
  <si>
    <t>2020 рік (прогноз)</t>
  </si>
  <si>
    <t>Обсяги та джерела фінансування інвестиційних проектів у 2016 - 2018 роках</t>
  </si>
  <si>
    <t>Обсяги та джерела фінансування інвестиційних проектів у 2019-2020 роках</t>
  </si>
  <si>
    <t>Дебіторська заборгованість на 01.01.2017</t>
  </si>
  <si>
    <t>Нормативно-правові акти, виконання яких у 2018 році не забезпечено граничним обсягом видатків/надання кредитів загального фонду</t>
  </si>
  <si>
    <t>2020 рік 
(прогноз)</t>
  </si>
  <si>
    <t>2020 рік (прогноз) у межах доведених індикативних прогнозних показників</t>
  </si>
  <si>
    <t>2020 рік (прогноз) зміни у разі передбачення додаткових коштів</t>
  </si>
  <si>
    <t>0218340</t>
  </si>
  <si>
    <t>"Природоохоронні заходи за рахунок цільових фондів"</t>
  </si>
  <si>
    <t>(0) (2)</t>
  </si>
  <si>
    <t>(0) (2) (1)</t>
  </si>
  <si>
    <t>"Природоохоронні заходи за рахунок цільових фондів" (зведений)</t>
  </si>
  <si>
    <t>"Природоохоронні заходи за рахунок цільових фондів"  (Сумський міський центр дозвілля молоді СМР)</t>
  </si>
  <si>
    <t>"Природоохоронні заходи за рахунок цільових фондів" (КУ "АПС" СМР)</t>
  </si>
  <si>
    <t>"Природоохоронні заходи за рахунок цільових фондів"  (Зведений)</t>
  </si>
  <si>
    <t>Природоохоронні заходи за рахунок цільових фондів</t>
  </si>
  <si>
    <t>(0) (2) (1) (8) (3) (4) (0)</t>
  </si>
  <si>
    <t>"Природоохоронні заходи за рахунок цільових фондів"
(Сумський міський центр дозвілля молоді СМР)</t>
  </si>
  <si>
    <t>"Природоохоронні заходи за рахунок цільових фондів"
(КУ "АПС" СМР)</t>
  </si>
  <si>
    <t>Додаток 1
до пункту 2 розділу І Інструкції з підготовки бюджетних запитів</t>
  </si>
  <si>
    <t>БЮДЖЕТНИЙ ЗАПИТ НА 2019 - 2021 РОКИ загальний (Форма 2019-1)</t>
  </si>
  <si>
    <t>(код Типової відомчої класифікації видатків та кредитування місцевих бюджетів)</t>
  </si>
  <si>
    <t>Мета діяльності головного розпорядника коштів місцевого бюджету.</t>
  </si>
  <si>
    <t>Розподіл граничного обсягу витрат загального фонду місцевого бюджету на 2019 рік та індикативних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</si>
  <si>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</si>
  <si>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</si>
  <si>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2017 рік
(звіт)</t>
  </si>
  <si>
    <t>2019 рік
(проект)</t>
  </si>
  <si>
    <t>2021 рік
(прогноз)</t>
  </si>
  <si>
    <t>УСЬОГО</t>
  </si>
  <si>
    <t xml:space="preserve">Розподіл граничного обсягу витрат спеціального фонду місцевого бюджету на 2019 рік та індикативних </t>
  </si>
  <si>
    <t>Додаток 2
до пункту 2 розділу І Інструкції з підготовки бюджетних запитів</t>
  </si>
  <si>
    <t>БЮДЖЕТНИЙ ЗАПИТ НА 2019 – 2021 РОКИ індивідуальний (Форма 2019-2)</t>
  </si>
  <si>
    <t>(найменування відповідального виконавця)</t>
  </si>
  <si>
    <t>код Програмної класифікації видатків та кредитування місцевих бюджетів)</t>
  </si>
  <si>
    <t>класифікацією видатків та кредитування місцевих бюджетів)</t>
  </si>
  <si>
    <t>1)</t>
  </si>
  <si>
    <t>2)</t>
  </si>
  <si>
    <t>3)</t>
  </si>
  <si>
    <t>2017 рік (звіт)</t>
  </si>
  <si>
    <t>2019 (проект)</t>
  </si>
  <si>
    <t>у тому числі бюджет розвитку</t>
  </si>
  <si>
    <t>Витрати за кодами Економічної класифікації видатків / Класифікації кредитування бюджету:</t>
  </si>
  <si>
    <t>видатки за кодами Економічної класифікації видатків бюджету у 2017 – 2019 роках:</t>
  </si>
  <si>
    <t>Код Економічної класифікації видатків бюджету</t>
  </si>
  <si>
    <t>надання кредитів за кодами Класифікації кредитування бюджету у 2017 – 2019 роках:</t>
  </si>
  <si>
    <t>2018 рік
(затверджено з урахуванням змін)</t>
  </si>
  <si>
    <t>видатки за кодами Економічної класифікації видатків бюджету у 2020 – 2021 роках:</t>
  </si>
  <si>
    <t>2021 рік (погноз)</t>
  </si>
  <si>
    <t>4)</t>
  </si>
  <si>
    <t>надання кредитів за кодами Класифікації кредитування бюджету у 2020 – 2021 роках:</t>
  </si>
  <si>
    <t>Витрати за напрямами використання бюджетних коштів:</t>
  </si>
  <si>
    <t xml:space="preserve"> витрати за напрямами використання бюджетних коштів у 2017 – 2019 роках:</t>
  </si>
  <si>
    <t>Напрями використання бюджетних коштів</t>
  </si>
  <si>
    <t>витрати за напрямами використання бюджетних коштів у 2020 – 2021 роках:</t>
  </si>
  <si>
    <t>разом
(5+6)</t>
  </si>
  <si>
    <t>2021 рік (прогноз)</t>
  </si>
  <si>
    <t>9. Структура видатків на оплату праці</t>
  </si>
  <si>
    <t>2021 (прогноз)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</si>
  <si>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</si>
  <si>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</si>
  <si>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20120рік</t>
  </si>
  <si>
    <t>2021 рік</t>
  </si>
  <si>
    <t>Усього</t>
  </si>
  <si>
    <t>з них: штатні одиниці за загальним фондом, що враховані також у спеціальному фонді</t>
  </si>
  <si>
    <t>місцеві/регіональні програми, які виконуються в межах бюджетної програми/підпрограми у 2017 – 2019 роках:</t>
  </si>
  <si>
    <t>Найменування місцевої/ регіональної програми</t>
  </si>
  <si>
    <t>разом
(10+11)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</si>
  <si>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</si>
  <si>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</si>
  <si>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</si>
  <si>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спеціальний фонд
(бюджет розвитку</t>
  </si>
  <si>
    <t>рівень будівельної  готовності об’єкта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</si>
  <si>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– 2021 роки.</t>
  </si>
  <si>
    <t>14. Бюджетні зобов’язання у 2017 - 2019 роках</t>
  </si>
  <si>
    <t>Код Економічної класифікації видатків бюджету / 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</si>
  <si>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</si>
  <si>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</si>
  <si>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</si>
  <si>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</si>
  <si>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</si>
  <si>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</si>
  <si>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</si>
  <si>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>можлива кредиторська заборгованість на початок планового бюджетного періоду
(4-5-6)</t>
  </si>
  <si>
    <t>планується погасити кредиторську заборгованість за рахунок коштів</t>
  </si>
  <si>
    <t>3) дебіторська заборгованість у 2017 – 2018 роках:</t>
  </si>
  <si>
    <t>Дебіторська заборгованість на 01.01.2018</t>
  </si>
  <si>
    <t>Очікувана дебіторська заборгованість на 01.01.2019</t>
  </si>
  <si>
    <t>14. Бюджетні зобов’язання у 2017 - 2019 роках (Сумський міський центр дозвілля молоді СМР)</t>
  </si>
  <si>
    <t>14. Бюджетні зобов’язання у 2017 - 2019 роках (КУ "АПС" СМР)</t>
  </si>
  <si>
    <t>аналіз управління бюджетними зобов’язаннями та пропозиції щодо упорядкування бюджетних зобов’язань у 2019 році.</t>
  </si>
  <si>
    <t>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унаслідок використання коштів спеціального фонду бюджету у 2017 році, та очікувані результати у 2018 році.</t>
  </si>
  <si>
    <t>БЮДЖЕТНИЙ ЗАПИТ НА 2019 - 2021 роки додатковий  (Форма 2019-3)</t>
  </si>
  <si>
    <t>(код Програмної класифікації видатків та кредитування місцевих бюджетів)</t>
  </si>
  <si>
    <t>2019 рік (проект)</t>
  </si>
  <si>
    <t>Обґрунтування необхідності додаткових коштів на 2019 рік</t>
  </si>
  <si>
    <t>2019 рік (проект) в межах доведених граничних обсягів</t>
  </si>
  <si>
    <t>2019 рік (проект) зміни у разі передбачення додаткових коштів</t>
  </si>
  <si>
    <t>2021 рік 
(прогноз)</t>
  </si>
  <si>
    <t>Обґрунтування необхідності додаткових коштів на 2020-2021 роки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</si>
  <si>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</si>
  <si>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</si>
  <si>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Наслідки у разі, якщо додаткові кошти не будуть передбачені у 2020 – 2021 роках, та альтернативні заходи, яких необхідно вжити для забезпечення виконання бюджетної програми</t>
  </si>
  <si>
    <t>Додаток 3
до пункту 2 розділу I Інструкції
з підготовки бюджетних запитів</t>
  </si>
  <si>
    <t>0540</t>
  </si>
  <si>
    <t>рішення Сумської міської ради від 24.12.2015 № 160-МР (зі змінами).
Проведення заходів щодо пропаганди охорони навколишнього природного середовища.</t>
  </si>
  <si>
    <t>Комплексна програма охорони навколишнього природного середовища м.Суми на 2016-2018роки</t>
  </si>
  <si>
    <t>Комплексна програма охорони навколишнього природного середовища м.Суми на 2019-2021роки</t>
  </si>
  <si>
    <t>очікуваний обсяг взяття поточних зобов’язань
(3-6)</t>
  </si>
  <si>
    <t>Очікуваний обсяг взяття поточних зобов’язань
(8-11)</t>
  </si>
  <si>
    <t>рішення Сумської міської ради від 24.12.2015 № 160-МР “Про комплексну програму охорони навколишнього природного середовища м.Суми на 2016-2018 роки” (зі змінами) та Комплексна програма охорони навколишнього природного середовища м.Суми на 2019-2021роки</t>
  </si>
  <si>
    <t>прогнозні показники</t>
  </si>
  <si>
    <t>індикативні показники прогнозу міського бюджету на 2020-2021 роки</t>
  </si>
  <si>
    <t xml:space="preserve">                       (найменування бюджетної програми згідно з Типовою програмною</t>
  </si>
  <si>
    <t>прогнозних показників на 2020 і 2021 роки за бюджетними програмами:</t>
  </si>
  <si>
    <t>Найменування бюджетної програми згідно з Типовою програмною класифікацією видатків та кредитування місцевих бюджетів</t>
  </si>
  <si>
    <t>Мета та завдання бюджетної програми на 2019 – 2021 роки:</t>
  </si>
  <si>
    <t>(найменування відповідного виконавця)</t>
  </si>
  <si>
    <r>
      <t>мета бюджетної програми, строки її реалізації:</t>
    </r>
    <r>
      <rPr>
        <sz val="12"/>
        <rFont val="Times New Roman"/>
        <family val="1"/>
      </rPr>
      <t xml:space="preserve">  Інформаційне та наукове забезпечення, екологічна освіта і виховання, сприяння громадській діяльності в галузі охорони довкілля на 2019 - 2021 роки;</t>
    </r>
    <r>
      <rPr>
        <b/>
        <sz val="12"/>
        <rFont val="Times New Roman"/>
        <family val="1"/>
      </rPr>
      <t xml:space="preserve"> </t>
    </r>
  </si>
  <si>
    <r>
      <t xml:space="preserve">завдання бюджетної програми: </t>
    </r>
    <r>
      <rPr>
        <sz val="12"/>
        <rFont val="Times New Roman"/>
        <family val="1"/>
      </rPr>
      <t>Проведення заходів щодо пропаганди охорони навколишнього природного середовища;</t>
    </r>
  </si>
  <si>
    <t>підстави реалізації бюджетної програми</t>
  </si>
  <si>
    <t>Надходження для виконання бюджетної програми:</t>
  </si>
  <si>
    <t>надходження для виконання бюджетної програми у 2017 – 2019 роках:</t>
  </si>
  <si>
    <t>надходження для виконання бюджетної програми у 2020 – 2021 роках:</t>
  </si>
  <si>
    <t>Результативні показники бюджетної програми:</t>
  </si>
  <si>
    <t>результативні показники бюджетної програми у 2017– 2019 роках:</t>
  </si>
  <si>
    <t>результативні показники бюджетної програми у 2020 – 2021 роках:</t>
  </si>
  <si>
    <t>Місцеві/регіональні програми, які виконуються в межах бюджетної програми:</t>
  </si>
  <si>
    <t>місцеві/регіональні програми, які виконуються в межах бюджетної програми у 2020 – 2021 роках:</t>
  </si>
  <si>
    <t>12. Об’єкти, які виконуються в межах бюджетної програми за рахунок коштів бюджету розвитку у 2017 – 2021 роках:</t>
  </si>
  <si>
    <t>(найменування бюджетної програми згідно з Типовою програмною класифікацією видатків та кредитування місцевих бюджетів)</t>
  </si>
  <si>
    <t>додаткові витрати на 2019 рік за бюджетними програмами: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</si>
  <si>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</si>
  <si>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</t>
  </si>
  <si>
    <t>додаткові витрати на 2020 – 2021 роки за бюджетними програмами:</t>
  </si>
  <si>
    <t>Зміна результативних показників бюджетної програми у разі передбачення додаткових коштів:</t>
  </si>
  <si>
    <t xml:space="preserve">  Проведеним аналізом використання коштів спеціального фонду бюджету у 2017 році  визначено, що кошти використані для проведення міських акцій та конкурсів екологічного і природоохоронного напрямку. На 2018рік кошти заплановані для забезпечення проведення заходів щодо екологічної освіти і виховання, в частині розвитку екологічної культури і базових екологічних знань населення. На 2019рік кошти заплановані для забезпечення проведення заходів щодо екологічної освіти і виховання, в частині розвитку екологічної культури і базових екологічних знань населення.</t>
  </si>
  <si>
    <t>Заступник начальника відділу
бухгалтерського обліку та звітності</t>
  </si>
  <si>
    <t>В.В.Цилюрик</t>
  </si>
  <si>
    <t>Заступник начальника відділу бухгалтерського обліку та звітності</t>
  </si>
  <si>
    <r>
      <t>Власні надходження бюджетних установ</t>
    </r>
    <r>
      <rPr>
        <sz val="9"/>
        <rFont val="Times New Roman"/>
        <family val="1"/>
      </rPr>
      <t xml:space="preserve"> </t>
    </r>
  </si>
  <si>
    <t>Додаткові витрати місцевого бюджету спеціального фонду:</t>
  </si>
  <si>
    <r>
      <t xml:space="preserve">*  </t>
    </r>
    <r>
      <rPr>
        <sz val="10"/>
        <rFont val="Times New Roman"/>
        <family val="1"/>
      </rPr>
      <t>У пунктах 5-14 інформація зазначається у розрізі підпрограм тільки у разі їх формування у складі бюджетної програми.</t>
    </r>
  </si>
  <si>
    <t>1) кредиторська заборгованість спеціального фонду місцевого бюджету у 2017 році:</t>
  </si>
  <si>
    <t>2) кредиторська заборгованість спеціального фонду місцевого бюджету у 2018 - 2019 роках:</t>
  </si>
  <si>
    <t xml:space="preserve"> Конституція України, Бюджетний кодекс України, 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змінами), наказ Міністерства фінансів України від 20.09.2017року №793 "Про затвердження складових програмної класифікації видатків та кредитування місцевих бюджетів", наказ Міністерства фінансів України від 26.08.2014року №836 "Про деякі питання проведення запровадження програмно-цільового методу складання та виконання місцевих бюджетів"  та проект рішення Сумської міської ради "Про комплексну програму охорони навколишнього природного середовища м.Суми на 2019-2021 роки" (зі змінами).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</si>
</sst>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"/>
    <numFmt numFmtId="187" formatCode="0.00000"/>
    <numFmt numFmtId="188" formatCode="0.0000"/>
    <numFmt numFmtId="189" formatCode="#,##0.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</numFmts>
  <fonts count="63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color indexed="2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i/>
      <sz val="10"/>
      <name val="Times New Roman"/>
      <family val="1"/>
    </font>
    <font>
      <sz val="11"/>
      <name val="Times New Roman CE"/>
      <family val="1"/>
    </font>
    <font>
      <b/>
      <i/>
      <sz val="10"/>
      <name val="Times New Roman"/>
      <family val="1"/>
    </font>
    <font>
      <sz val="11"/>
      <name val="Times New Roman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49" fontId="2" fillId="32" borderId="10" xfId="0" applyNumberFormat="1" applyFont="1" applyFill="1" applyBorder="1" applyAlignment="1">
      <alignment horizontal="center" vertical="center" wrapText="1"/>
    </xf>
    <xf numFmtId="184" fontId="5" fillId="0" borderId="0" xfId="53" applyNumberFormat="1" applyFont="1" applyFill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32" borderId="10" xfId="0" applyFont="1" applyFill="1" applyBorder="1" applyAlignment="1">
      <alignment/>
    </xf>
    <xf numFmtId="16" fontId="1" fillId="32" borderId="0" xfId="0" applyNumberFormat="1" applyFont="1" applyFill="1" applyAlignment="1">
      <alignment horizontal="right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2" fontId="2" fillId="32" borderId="10" xfId="53" applyNumberFormat="1" applyFont="1" applyFill="1" applyBorder="1" applyAlignment="1">
      <alignment horizontal="center" vertical="top" wrapText="1"/>
      <protection/>
    </xf>
    <xf numFmtId="0" fontId="10" fillId="32" borderId="0" xfId="0" applyFont="1" applyFill="1" applyAlignment="1">
      <alignment/>
    </xf>
    <xf numFmtId="0" fontId="4" fillId="32" borderId="0" xfId="0" applyFont="1" applyFill="1" applyAlignment="1">
      <alignment horizontal="justify" vertical="center" wrapText="1"/>
    </xf>
    <xf numFmtId="0" fontId="13" fillId="32" borderId="0" xfId="0" applyFont="1" applyFill="1" applyBorder="1" applyAlignment="1">
      <alignment vertical="top" wrapText="1"/>
    </xf>
    <xf numFmtId="0" fontId="13" fillId="32" borderId="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16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2" fillId="3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18" xfId="0" applyFont="1" applyFill="1" applyBorder="1" applyAlignment="1">
      <alignment vertical="top"/>
    </xf>
    <xf numFmtId="0" fontId="1" fillId="0" borderId="0" xfId="0" applyFont="1" applyFill="1" applyAlignment="1">
      <alignment horizontal="right" vertical="distributed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184" fontId="5" fillId="0" borderId="10" xfId="53" applyNumberFormat="1" applyFont="1" applyFill="1" applyBorder="1" applyAlignment="1">
      <alignment horizontal="center" vertical="top" wrapText="1"/>
      <protection/>
    </xf>
    <xf numFmtId="184" fontId="5" fillId="0" borderId="14" xfId="0" applyNumberFormat="1" applyFont="1" applyFill="1" applyBorder="1" applyAlignment="1">
      <alignment horizontal="center" vertical="top" wrapText="1"/>
    </xf>
    <xf numFmtId="184" fontId="5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justify" vertical="center" wrapText="1"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2" fontId="2" fillId="0" borderId="10" xfId="53" applyNumberFormat="1" applyFont="1" applyFill="1" applyBorder="1" applyAlignment="1">
      <alignment horizontal="center" vertical="top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justify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" fillId="32" borderId="0" xfId="0" applyFont="1" applyFill="1" applyAlignment="1">
      <alignment horizontal="left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justify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2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3" fillId="32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justify"/>
    </xf>
    <xf numFmtId="0" fontId="10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1" fontId="5" fillId="32" borderId="10" xfId="53" applyNumberFormat="1" applyFont="1" applyFill="1" applyBorder="1" applyAlignment="1">
      <alignment horizontal="center" vertical="top" wrapText="1"/>
      <protection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justify" wrapText="1"/>
    </xf>
    <xf numFmtId="1" fontId="5" fillId="32" borderId="10" xfId="0" applyNumberFormat="1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4" fillId="32" borderId="0" xfId="0" applyFont="1" applyFill="1" applyAlignment="1">
      <alignment/>
    </xf>
    <xf numFmtId="0" fontId="4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3" fillId="32" borderId="14" xfId="0" applyFont="1" applyFill="1" applyBorder="1" applyAlignment="1">
      <alignment horizontal="center" vertical="center" wrapText="1"/>
    </xf>
    <xf numFmtId="1" fontId="2" fillId="32" borderId="10" xfId="53" applyNumberFormat="1" applyFont="1" applyFill="1" applyBorder="1" applyAlignment="1">
      <alignment horizontal="center" vertical="top" wrapText="1"/>
      <protection/>
    </xf>
    <xf numFmtId="0" fontId="2" fillId="32" borderId="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32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" fontId="2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віт ІІІкв форма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69"/>
  <sheetViews>
    <sheetView tabSelected="1" view="pageBreakPreview" zoomScale="85" zoomScaleSheetLayoutView="85" zoomScalePageLayoutView="0" workbookViewId="0" topLeftCell="A1">
      <selection activeCell="A68" sqref="A68:IV71"/>
    </sheetView>
  </sheetViews>
  <sheetFormatPr defaultColWidth="9.00390625" defaultRowHeight="15.75"/>
  <cols>
    <col min="1" max="1" width="9.125" style="3" customWidth="1"/>
    <col min="2" max="2" width="21.50390625" style="3" customWidth="1"/>
    <col min="3" max="3" width="15.25390625" style="3" customWidth="1"/>
    <col min="4" max="4" width="11.50390625" style="3" customWidth="1"/>
    <col min="5" max="5" width="10.125" style="3" customWidth="1"/>
    <col min="6" max="6" width="8.00390625" style="3" customWidth="1"/>
    <col min="7" max="7" width="10.00390625" style="3" customWidth="1"/>
    <col min="8" max="8" width="10.875" style="3" customWidth="1"/>
    <col min="9" max="9" width="11.375" style="3" customWidth="1"/>
    <col min="10" max="14" width="9.00390625" style="3" customWidth="1"/>
  </cols>
  <sheetData>
    <row r="1" spans="11:14" s="18" customFormat="1" ht="77.25" customHeight="1">
      <c r="K1" s="248" t="s">
        <v>211</v>
      </c>
      <c r="L1" s="248"/>
      <c r="M1" s="248"/>
      <c r="N1" s="248"/>
    </row>
    <row r="2" spans="1:10" s="18" customFormat="1" ht="18" thickBot="1">
      <c r="A2" s="183" t="s">
        <v>212</v>
      </c>
      <c r="B2" s="183"/>
      <c r="C2" s="183"/>
      <c r="D2" s="183"/>
      <c r="E2" s="183"/>
      <c r="F2" s="183"/>
      <c r="G2" s="183"/>
      <c r="H2" s="183"/>
      <c r="I2" s="183"/>
      <c r="J2" s="183"/>
    </row>
    <row r="3" s="18" customFormat="1" ht="15"/>
    <row r="4" spans="1:10" s="18" customFormat="1" ht="20.25" customHeight="1">
      <c r="A4" s="20" t="s">
        <v>19</v>
      </c>
      <c r="B4" s="185" t="s">
        <v>39</v>
      </c>
      <c r="C4" s="185"/>
      <c r="D4" s="185"/>
      <c r="E4" s="185"/>
      <c r="F4" s="185"/>
      <c r="G4" s="21"/>
      <c r="H4" s="9" t="s">
        <v>201</v>
      </c>
      <c r="I4" s="15"/>
      <c r="J4" s="14"/>
    </row>
    <row r="5" spans="1:14" s="18" customFormat="1" ht="15">
      <c r="A5" s="23" t="s">
        <v>1</v>
      </c>
      <c r="B5" s="186" t="s">
        <v>64</v>
      </c>
      <c r="C5" s="186"/>
      <c r="D5" s="186"/>
      <c r="E5" s="186"/>
      <c r="F5" s="186"/>
      <c r="G5" s="184" t="s">
        <v>213</v>
      </c>
      <c r="H5" s="184"/>
      <c r="I5" s="184"/>
      <c r="J5" s="184"/>
      <c r="K5" s="184"/>
      <c r="L5" s="184"/>
      <c r="M5" s="184"/>
      <c r="N5" s="184"/>
    </row>
    <row r="6" spans="1:3" s="18" customFormat="1" ht="15">
      <c r="A6" s="12"/>
      <c r="B6" s="12"/>
      <c r="C6" s="12"/>
    </row>
    <row r="7" spans="1:6" s="18" customFormat="1" ht="15">
      <c r="A7" s="20" t="s">
        <v>20</v>
      </c>
      <c r="B7" s="172" t="s">
        <v>214</v>
      </c>
      <c r="C7" s="172"/>
      <c r="D7" s="172"/>
      <c r="E7" s="172"/>
      <c r="F7" s="172"/>
    </row>
    <row r="8" spans="1:3" s="18" customFormat="1" ht="15">
      <c r="A8" s="12"/>
      <c r="B8" s="12"/>
      <c r="C8" s="12"/>
    </row>
    <row r="9" spans="1:8" s="18" customFormat="1" ht="27.75" customHeight="1">
      <c r="A9" s="12"/>
      <c r="B9" s="173" t="s">
        <v>132</v>
      </c>
      <c r="C9" s="173"/>
      <c r="D9" s="173"/>
      <c r="E9" s="13"/>
      <c r="F9" s="13"/>
      <c r="G9" s="13"/>
      <c r="H9" s="13"/>
    </row>
    <row r="10" spans="1:8" s="18" customFormat="1" ht="15" customHeight="1">
      <c r="A10" s="12"/>
      <c r="B10" s="12"/>
      <c r="C10" s="12"/>
      <c r="D10" s="249"/>
      <c r="E10" s="249"/>
      <c r="F10" s="249"/>
      <c r="G10" s="249"/>
      <c r="H10" s="249"/>
    </row>
    <row r="11" spans="1:9" s="18" customFormat="1" ht="15">
      <c r="A11" s="20" t="s">
        <v>25</v>
      </c>
      <c r="B11" s="172" t="s">
        <v>215</v>
      </c>
      <c r="C11" s="172"/>
      <c r="D11" s="172"/>
      <c r="E11" s="172"/>
      <c r="F11" s="172"/>
      <c r="G11" s="172"/>
      <c r="H11" s="172"/>
      <c r="I11" s="172"/>
    </row>
    <row r="12" spans="1:8" s="18" customFormat="1" ht="15">
      <c r="A12" s="20"/>
      <c r="B12" s="172" t="s">
        <v>306</v>
      </c>
      <c r="C12" s="172"/>
      <c r="D12" s="172"/>
      <c r="E12" s="172"/>
      <c r="F12" s="172"/>
      <c r="G12" s="172"/>
      <c r="H12" s="172"/>
    </row>
    <row r="13" spans="1:3" s="18" customFormat="1" ht="15">
      <c r="A13" s="12"/>
      <c r="B13" s="12"/>
      <c r="C13" s="12"/>
    </row>
    <row r="14" spans="1:4" s="18" customFormat="1" ht="15" hidden="1">
      <c r="A14" s="20" t="s">
        <v>89</v>
      </c>
      <c r="B14" s="20"/>
      <c r="C14" s="12" t="s">
        <v>145</v>
      </c>
      <c r="D14" s="12"/>
    </row>
    <row r="15" s="18" customFormat="1" ht="15" hidden="1">
      <c r="N15" s="7"/>
    </row>
    <row r="16" spans="1:14" s="18" customFormat="1" ht="15" hidden="1">
      <c r="A16" s="196" t="s">
        <v>17</v>
      </c>
      <c r="B16" s="169"/>
      <c r="C16" s="178" t="s">
        <v>21</v>
      </c>
      <c r="D16" s="178"/>
      <c r="E16" s="188"/>
      <c r="F16" s="175"/>
      <c r="G16" s="174" t="s">
        <v>149</v>
      </c>
      <c r="H16" s="188"/>
      <c r="I16" s="188"/>
      <c r="J16" s="175"/>
      <c r="K16" s="174" t="s">
        <v>146</v>
      </c>
      <c r="L16" s="188"/>
      <c r="M16" s="188"/>
      <c r="N16" s="175"/>
    </row>
    <row r="17" spans="1:14" s="18" customFormat="1" ht="39" hidden="1">
      <c r="A17" s="198"/>
      <c r="B17" s="69"/>
      <c r="C17" s="178"/>
      <c r="D17" s="178"/>
      <c r="E17" s="8" t="s">
        <v>90</v>
      </c>
      <c r="F17" s="8" t="s">
        <v>5</v>
      </c>
      <c r="G17" s="8" t="s">
        <v>22</v>
      </c>
      <c r="H17" s="8" t="s">
        <v>23</v>
      </c>
      <c r="I17" s="8" t="s">
        <v>90</v>
      </c>
      <c r="J17" s="8" t="s">
        <v>87</v>
      </c>
      <c r="K17" s="8" t="s">
        <v>22</v>
      </c>
      <c r="L17" s="8" t="s">
        <v>23</v>
      </c>
      <c r="M17" s="8" t="s">
        <v>90</v>
      </c>
      <c r="N17" s="8" t="s">
        <v>88</v>
      </c>
    </row>
    <row r="18" spans="1:14" s="18" customFormat="1" ht="15" hidden="1">
      <c r="A18" s="33">
        <v>1</v>
      </c>
      <c r="B18" s="33"/>
      <c r="C18" s="178">
        <v>2</v>
      </c>
      <c r="D18" s="178"/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</row>
    <row r="19" spans="1:14" s="18" customFormat="1" ht="15" hidden="1">
      <c r="A19" s="126"/>
      <c r="B19" s="250"/>
      <c r="C19" s="251" t="s">
        <v>0</v>
      </c>
      <c r="D19" s="252"/>
      <c r="E19" s="125" t="s">
        <v>7</v>
      </c>
      <c r="F19" s="125" t="e">
        <f>#REF!</f>
        <v>#REF!</v>
      </c>
      <c r="G19" s="125" t="e">
        <f>'2019-2(1;2;3;4;5;.5.1;5.2)зв'!#REF!</f>
        <v>#REF!</v>
      </c>
      <c r="H19" s="125" t="s">
        <v>7</v>
      </c>
      <c r="I19" s="125" t="s">
        <v>7</v>
      </c>
      <c r="J19" s="125" t="e">
        <f>G19</f>
        <v>#REF!</v>
      </c>
      <c r="K19" s="125" t="e">
        <f>'2019-2(1;2;3;4;5;.5.1;5.2)зв'!#REF!</f>
        <v>#REF!</v>
      </c>
      <c r="L19" s="125" t="s">
        <v>7</v>
      </c>
      <c r="M19" s="125" t="s">
        <v>59</v>
      </c>
      <c r="N19" s="125" t="e">
        <f>K19</f>
        <v>#REF!</v>
      </c>
    </row>
    <row r="20" spans="1:14" s="18" customFormat="1" ht="15" hidden="1">
      <c r="A20" s="8"/>
      <c r="B20" s="33"/>
      <c r="C20" s="251" t="s">
        <v>332</v>
      </c>
      <c r="D20" s="252"/>
      <c r="E20" s="125" t="s">
        <v>59</v>
      </c>
      <c r="F20" s="125" t="s">
        <v>59</v>
      </c>
      <c r="G20" s="125" t="s">
        <v>7</v>
      </c>
      <c r="H20" s="125" t="s">
        <v>59</v>
      </c>
      <c r="I20" s="125" t="s">
        <v>59</v>
      </c>
      <c r="J20" s="125" t="s">
        <v>59</v>
      </c>
      <c r="K20" s="125" t="s">
        <v>7</v>
      </c>
      <c r="L20" s="125" t="s">
        <v>59</v>
      </c>
      <c r="M20" s="125" t="s">
        <v>59</v>
      </c>
      <c r="N20" s="125" t="s">
        <v>59</v>
      </c>
    </row>
    <row r="21" spans="1:14" s="18" customFormat="1" ht="15" hidden="1">
      <c r="A21" s="8"/>
      <c r="B21" s="33"/>
      <c r="C21" s="251" t="s">
        <v>91</v>
      </c>
      <c r="D21" s="252"/>
      <c r="E21" s="125" t="s">
        <v>59</v>
      </c>
      <c r="F21" s="125" t="s">
        <v>7</v>
      </c>
      <c r="G21" s="125" t="s">
        <v>7</v>
      </c>
      <c r="H21" s="125" t="s">
        <v>59</v>
      </c>
      <c r="I21" s="125" t="s">
        <v>59</v>
      </c>
      <c r="J21" s="125" t="s">
        <v>59</v>
      </c>
      <c r="K21" s="125" t="s">
        <v>7</v>
      </c>
      <c r="L21" s="125" t="s">
        <v>59</v>
      </c>
      <c r="M21" s="125" t="s">
        <v>59</v>
      </c>
      <c r="N21" s="125" t="s">
        <v>59</v>
      </c>
    </row>
    <row r="22" spans="1:14" s="18" customFormat="1" ht="15" hidden="1">
      <c r="A22" s="8">
        <v>401000</v>
      </c>
      <c r="B22" s="33"/>
      <c r="C22" s="251" t="s">
        <v>92</v>
      </c>
      <c r="D22" s="252"/>
      <c r="E22" s="125" t="s">
        <v>59</v>
      </c>
      <c r="F22" s="125" t="s">
        <v>7</v>
      </c>
      <c r="G22" s="125" t="s">
        <v>7</v>
      </c>
      <c r="H22" s="125" t="s">
        <v>59</v>
      </c>
      <c r="I22" s="125" t="s">
        <v>59</v>
      </c>
      <c r="J22" s="125" t="s">
        <v>59</v>
      </c>
      <c r="K22" s="125" t="s">
        <v>7</v>
      </c>
      <c r="L22" s="125" t="s">
        <v>59</v>
      </c>
      <c r="M22" s="125" t="s">
        <v>59</v>
      </c>
      <c r="N22" s="125" t="s">
        <v>59</v>
      </c>
    </row>
    <row r="23" spans="1:14" s="18" customFormat="1" ht="29.25" customHeight="1" hidden="1">
      <c r="A23" s="8">
        <v>602400</v>
      </c>
      <c r="B23" s="33"/>
      <c r="C23" s="251" t="s">
        <v>93</v>
      </c>
      <c r="D23" s="252"/>
      <c r="E23" s="125" t="s">
        <v>59</v>
      </c>
      <c r="F23" s="125" t="s">
        <v>7</v>
      </c>
      <c r="G23" s="125" t="s">
        <v>7</v>
      </c>
      <c r="H23" s="125" t="s">
        <v>59</v>
      </c>
      <c r="I23" s="125" t="s">
        <v>59</v>
      </c>
      <c r="J23" s="125" t="s">
        <v>59</v>
      </c>
      <c r="K23" s="125" t="s">
        <v>7</v>
      </c>
      <c r="L23" s="125" t="s">
        <v>59</v>
      </c>
      <c r="M23" s="125" t="s">
        <v>59</v>
      </c>
      <c r="N23" s="125" t="s">
        <v>59</v>
      </c>
    </row>
    <row r="24" spans="1:14" s="18" customFormat="1" ht="15" hidden="1">
      <c r="A24" s="8">
        <v>602100</v>
      </c>
      <c r="B24" s="33"/>
      <c r="C24" s="251" t="s">
        <v>24</v>
      </c>
      <c r="D24" s="252"/>
      <c r="E24" s="125" t="s">
        <v>59</v>
      </c>
      <c r="F24" s="125" t="s">
        <v>59</v>
      </c>
      <c r="G24" s="125" t="s">
        <v>7</v>
      </c>
      <c r="H24" s="125" t="s">
        <v>7</v>
      </c>
      <c r="I24" s="125" t="s">
        <v>7</v>
      </c>
      <c r="J24" s="125" t="s">
        <v>7</v>
      </c>
      <c r="K24" s="125" t="s">
        <v>7</v>
      </c>
      <c r="L24" s="125" t="s">
        <v>7</v>
      </c>
      <c r="M24" s="125" t="s">
        <v>7</v>
      </c>
      <c r="N24" s="125" t="s">
        <v>7</v>
      </c>
    </row>
    <row r="25" spans="1:14" s="18" customFormat="1" ht="15" hidden="1">
      <c r="A25" s="8">
        <v>602200</v>
      </c>
      <c r="B25" s="33"/>
      <c r="C25" s="251" t="s">
        <v>94</v>
      </c>
      <c r="D25" s="252"/>
      <c r="E25" s="125" t="s">
        <v>59</v>
      </c>
      <c r="F25" s="125" t="s">
        <v>59</v>
      </c>
      <c r="G25" s="125" t="s">
        <v>7</v>
      </c>
      <c r="H25" s="125" t="s">
        <v>7</v>
      </c>
      <c r="I25" s="125" t="s">
        <v>7</v>
      </c>
      <c r="J25" s="125" t="s">
        <v>7</v>
      </c>
      <c r="K25" s="125" t="s">
        <v>7</v>
      </c>
      <c r="L25" s="125" t="s">
        <v>7</v>
      </c>
      <c r="M25" s="125" t="s">
        <v>7</v>
      </c>
      <c r="N25" s="125" t="s">
        <v>7</v>
      </c>
    </row>
    <row r="26" spans="1:14" s="12" customFormat="1" ht="15" hidden="1">
      <c r="A26" s="60"/>
      <c r="B26" s="168"/>
      <c r="C26" s="253" t="s">
        <v>2</v>
      </c>
      <c r="D26" s="254"/>
      <c r="E26" s="128" t="s">
        <v>59</v>
      </c>
      <c r="F26" s="128" t="e">
        <f>F19</f>
        <v>#REF!</v>
      </c>
      <c r="G26" s="128" t="e">
        <f>G19</f>
        <v>#REF!</v>
      </c>
      <c r="H26" s="128" t="s">
        <v>59</v>
      </c>
      <c r="I26" s="128" t="s">
        <v>59</v>
      </c>
      <c r="J26" s="128" t="e">
        <f>J19</f>
        <v>#REF!</v>
      </c>
      <c r="K26" s="128" t="e">
        <f>K19</f>
        <v>#REF!</v>
      </c>
      <c r="L26" s="128" t="s">
        <v>59</v>
      </c>
      <c r="M26" s="128" t="s">
        <v>59</v>
      </c>
      <c r="N26" s="128" t="e">
        <f>N19</f>
        <v>#REF!</v>
      </c>
    </row>
    <row r="27" spans="1:8" s="18" customFormat="1" ht="15" customHeight="1" hidden="1">
      <c r="A27" s="12"/>
      <c r="B27" s="12"/>
      <c r="C27" s="12"/>
      <c r="D27" s="249"/>
      <c r="E27" s="249"/>
      <c r="F27" s="249"/>
      <c r="G27" s="249"/>
      <c r="H27" s="249"/>
    </row>
    <row r="28" spans="1:8" s="18" customFormat="1" ht="15" customHeight="1" hidden="1">
      <c r="A28" s="12"/>
      <c r="B28" s="12"/>
      <c r="C28" s="12"/>
      <c r="D28" s="249"/>
      <c r="E28" s="249"/>
      <c r="F28" s="249"/>
      <c r="G28" s="249"/>
      <c r="H28" s="249"/>
    </row>
    <row r="29" spans="1:4" s="18" customFormat="1" ht="15" customHeight="1" hidden="1">
      <c r="A29" s="20" t="s">
        <v>95</v>
      </c>
      <c r="B29" s="20"/>
      <c r="C29" s="12" t="s">
        <v>147</v>
      </c>
      <c r="D29" s="12"/>
    </row>
    <row r="30" s="18" customFormat="1" ht="15" customHeight="1" hidden="1">
      <c r="N30" s="7"/>
    </row>
    <row r="31" spans="1:14" s="18" customFormat="1" ht="15" customHeight="1" hidden="1">
      <c r="A31" s="190" t="s">
        <v>17</v>
      </c>
      <c r="B31" s="35"/>
      <c r="C31" s="178" t="s">
        <v>21</v>
      </c>
      <c r="D31" s="178"/>
      <c r="E31" s="188"/>
      <c r="F31" s="175"/>
      <c r="G31" s="174" t="s">
        <v>142</v>
      </c>
      <c r="H31" s="188"/>
      <c r="I31" s="188"/>
      <c r="J31" s="175"/>
      <c r="K31" s="255"/>
      <c r="L31" s="255"/>
      <c r="M31" s="255"/>
      <c r="N31" s="255"/>
    </row>
    <row r="32" spans="1:14" s="18" customFormat="1" ht="44.25" customHeight="1" hidden="1">
      <c r="A32" s="191"/>
      <c r="B32" s="36"/>
      <c r="C32" s="178"/>
      <c r="D32" s="178"/>
      <c r="E32" s="8" t="s">
        <v>90</v>
      </c>
      <c r="F32" s="8" t="s">
        <v>5</v>
      </c>
      <c r="G32" s="8" t="s">
        <v>22</v>
      </c>
      <c r="H32" s="8" t="s">
        <v>23</v>
      </c>
      <c r="I32" s="8" t="s">
        <v>90</v>
      </c>
      <c r="J32" s="8" t="s">
        <v>101</v>
      </c>
      <c r="K32" s="64"/>
      <c r="L32" s="64"/>
      <c r="M32" s="64"/>
      <c r="N32" s="64"/>
    </row>
    <row r="33" spans="1:14" s="18" customFormat="1" ht="15" customHeight="1" hidden="1">
      <c r="A33" s="8">
        <v>1</v>
      </c>
      <c r="B33" s="8"/>
      <c r="C33" s="178">
        <v>2</v>
      </c>
      <c r="D33" s="178"/>
      <c r="E33" s="8">
        <v>5</v>
      </c>
      <c r="F33" s="8">
        <v>6</v>
      </c>
      <c r="G33" s="8">
        <v>7</v>
      </c>
      <c r="H33" s="8">
        <v>8</v>
      </c>
      <c r="I33" s="8">
        <v>9</v>
      </c>
      <c r="J33" s="8">
        <v>10</v>
      </c>
      <c r="K33" s="64"/>
      <c r="L33" s="64"/>
      <c r="M33" s="64"/>
      <c r="N33" s="64"/>
    </row>
    <row r="34" spans="1:14" s="18" customFormat="1" ht="15" customHeight="1" hidden="1">
      <c r="A34" s="126"/>
      <c r="B34" s="250"/>
      <c r="C34" s="251" t="s">
        <v>0</v>
      </c>
      <c r="D34" s="252"/>
      <c r="E34" s="125" t="s">
        <v>7</v>
      </c>
      <c r="F34" s="125" t="e">
        <f>#REF!</f>
        <v>#REF!</v>
      </c>
      <c r="G34" s="125">
        <f>'2019-2(6;6.1;6.2)'!H40</f>
        <v>0</v>
      </c>
      <c r="H34" s="125" t="s">
        <v>7</v>
      </c>
      <c r="I34" s="125" t="s">
        <v>7</v>
      </c>
      <c r="J34" s="125">
        <f>G34</f>
        <v>0</v>
      </c>
      <c r="K34" s="64"/>
      <c r="L34" s="64"/>
      <c r="M34" s="64"/>
      <c r="N34" s="64"/>
    </row>
    <row r="35" spans="1:14" s="18" customFormat="1" ht="15" customHeight="1" hidden="1">
      <c r="A35" s="8"/>
      <c r="B35" s="33"/>
      <c r="C35" s="251" t="s">
        <v>332</v>
      </c>
      <c r="D35" s="252"/>
      <c r="E35" s="125" t="s">
        <v>59</v>
      </c>
      <c r="F35" s="125" t="s">
        <v>59</v>
      </c>
      <c r="G35" s="125" t="s">
        <v>7</v>
      </c>
      <c r="H35" s="125" t="s">
        <v>59</v>
      </c>
      <c r="I35" s="125" t="s">
        <v>59</v>
      </c>
      <c r="J35" s="125" t="s">
        <v>59</v>
      </c>
      <c r="K35" s="64"/>
      <c r="L35" s="64"/>
      <c r="M35" s="64"/>
      <c r="N35" s="64"/>
    </row>
    <row r="36" spans="1:14" s="18" customFormat="1" ht="15" customHeight="1" hidden="1">
      <c r="A36" s="8"/>
      <c r="B36" s="33"/>
      <c r="C36" s="251" t="s">
        <v>91</v>
      </c>
      <c r="D36" s="252"/>
      <c r="E36" s="125" t="s">
        <v>59</v>
      </c>
      <c r="F36" s="125" t="s">
        <v>7</v>
      </c>
      <c r="G36" s="125" t="s">
        <v>7</v>
      </c>
      <c r="H36" s="125" t="s">
        <v>59</v>
      </c>
      <c r="I36" s="125" t="s">
        <v>59</v>
      </c>
      <c r="J36" s="125" t="s">
        <v>59</v>
      </c>
      <c r="K36" s="64"/>
      <c r="L36" s="64"/>
      <c r="M36" s="64"/>
      <c r="N36" s="64"/>
    </row>
    <row r="37" spans="1:14" s="18" customFormat="1" ht="15" customHeight="1" hidden="1">
      <c r="A37" s="8">
        <v>401000</v>
      </c>
      <c r="B37" s="33"/>
      <c r="C37" s="251" t="s">
        <v>92</v>
      </c>
      <c r="D37" s="252"/>
      <c r="E37" s="125" t="s">
        <v>59</v>
      </c>
      <c r="F37" s="125" t="s">
        <v>7</v>
      </c>
      <c r="G37" s="125" t="s">
        <v>7</v>
      </c>
      <c r="H37" s="125" t="s">
        <v>59</v>
      </c>
      <c r="I37" s="125" t="s">
        <v>59</v>
      </c>
      <c r="J37" s="125" t="s">
        <v>59</v>
      </c>
      <c r="K37" s="64"/>
      <c r="L37" s="64"/>
      <c r="M37" s="64"/>
      <c r="N37" s="64"/>
    </row>
    <row r="38" spans="1:14" s="18" customFormat="1" ht="29.25" customHeight="1" hidden="1">
      <c r="A38" s="8">
        <v>602400</v>
      </c>
      <c r="B38" s="33"/>
      <c r="C38" s="251" t="s">
        <v>93</v>
      </c>
      <c r="D38" s="252"/>
      <c r="E38" s="125" t="s">
        <v>59</v>
      </c>
      <c r="F38" s="125" t="s">
        <v>7</v>
      </c>
      <c r="G38" s="125" t="s">
        <v>7</v>
      </c>
      <c r="H38" s="125" t="s">
        <v>59</v>
      </c>
      <c r="I38" s="125" t="s">
        <v>59</v>
      </c>
      <c r="J38" s="125" t="s">
        <v>59</v>
      </c>
      <c r="K38" s="64"/>
      <c r="L38" s="64"/>
      <c r="M38" s="64"/>
      <c r="N38" s="64"/>
    </row>
    <row r="39" spans="1:14" s="18" customFormat="1" ht="15" customHeight="1" hidden="1">
      <c r="A39" s="8">
        <v>602100</v>
      </c>
      <c r="B39" s="33"/>
      <c r="C39" s="251" t="s">
        <v>24</v>
      </c>
      <c r="D39" s="252"/>
      <c r="E39" s="125" t="s">
        <v>59</v>
      </c>
      <c r="F39" s="125" t="s">
        <v>59</v>
      </c>
      <c r="G39" s="125" t="s">
        <v>7</v>
      </c>
      <c r="H39" s="125" t="s">
        <v>7</v>
      </c>
      <c r="I39" s="125" t="s">
        <v>7</v>
      </c>
      <c r="J39" s="125" t="s">
        <v>7</v>
      </c>
      <c r="K39" s="64"/>
      <c r="L39" s="64"/>
      <c r="M39" s="64"/>
      <c r="N39" s="64"/>
    </row>
    <row r="40" spans="1:14" s="18" customFormat="1" ht="15" customHeight="1" hidden="1">
      <c r="A40" s="8">
        <v>602200</v>
      </c>
      <c r="B40" s="33"/>
      <c r="C40" s="251" t="s">
        <v>94</v>
      </c>
      <c r="D40" s="252"/>
      <c r="E40" s="125" t="s">
        <v>59</v>
      </c>
      <c r="F40" s="125" t="s">
        <v>59</v>
      </c>
      <c r="G40" s="125" t="s">
        <v>7</v>
      </c>
      <c r="H40" s="125" t="s">
        <v>7</v>
      </c>
      <c r="I40" s="125" t="s">
        <v>7</v>
      </c>
      <c r="J40" s="125" t="s">
        <v>7</v>
      </c>
      <c r="K40" s="64"/>
      <c r="L40" s="64"/>
      <c r="M40" s="64"/>
      <c r="N40" s="64"/>
    </row>
    <row r="41" spans="1:14" s="18" customFormat="1" ht="15" customHeight="1" hidden="1">
      <c r="A41" s="60"/>
      <c r="B41" s="168"/>
      <c r="C41" s="253" t="s">
        <v>2</v>
      </c>
      <c r="D41" s="254"/>
      <c r="E41" s="128" t="s">
        <v>59</v>
      </c>
      <c r="F41" s="128" t="e">
        <f>F34</f>
        <v>#REF!</v>
      </c>
      <c r="G41" s="128">
        <f>G34</f>
        <v>0</v>
      </c>
      <c r="H41" s="128" t="s">
        <v>59</v>
      </c>
      <c r="I41" s="128" t="s">
        <v>59</v>
      </c>
      <c r="J41" s="128">
        <f>J34</f>
        <v>0</v>
      </c>
      <c r="K41" s="256"/>
      <c r="L41" s="64"/>
      <c r="M41" s="64"/>
      <c r="N41" s="256"/>
    </row>
    <row r="42" spans="1:4" s="18" customFormat="1" ht="15" hidden="1">
      <c r="A42" s="20"/>
      <c r="B42" s="20"/>
      <c r="C42" s="20"/>
      <c r="D42" s="12"/>
    </row>
    <row r="43" spans="1:10" s="18" customFormat="1" ht="31.5" customHeight="1" hidden="1">
      <c r="A43" s="62" t="s">
        <v>26</v>
      </c>
      <c r="B43" s="62"/>
      <c r="C43" s="210" t="s">
        <v>148</v>
      </c>
      <c r="D43" s="210"/>
      <c r="E43" s="210"/>
      <c r="F43" s="210"/>
      <c r="G43" s="210"/>
      <c r="H43" s="210"/>
      <c r="I43" s="210"/>
      <c r="J43" s="210"/>
    </row>
    <row r="44" spans="1:14" s="18" customFormat="1" ht="15">
      <c r="A44" s="20"/>
      <c r="B44" s="20"/>
      <c r="C44" s="20"/>
      <c r="D44" s="12"/>
      <c r="N44" s="18" t="s">
        <v>97</v>
      </c>
    </row>
    <row r="45" spans="1:14" s="100" customFormat="1" ht="106.5" customHeight="1">
      <c r="A45" s="8" t="s">
        <v>216</v>
      </c>
      <c r="B45" s="33" t="s">
        <v>307</v>
      </c>
      <c r="C45" s="33" t="s">
        <v>96</v>
      </c>
      <c r="D45" s="8" t="s">
        <v>217</v>
      </c>
      <c r="E45" s="174" t="s">
        <v>218</v>
      </c>
      <c r="F45" s="175"/>
      <c r="G45" s="174" t="s">
        <v>238</v>
      </c>
      <c r="H45" s="175"/>
      <c r="I45" s="178" t="s">
        <v>219</v>
      </c>
      <c r="J45" s="178"/>
      <c r="K45" s="178" t="s">
        <v>190</v>
      </c>
      <c r="L45" s="178"/>
      <c r="M45" s="178" t="s">
        <v>220</v>
      </c>
      <c r="N45" s="178"/>
    </row>
    <row r="46" spans="1:14" s="257" customFormat="1" ht="15">
      <c r="A46" s="60">
        <v>1</v>
      </c>
      <c r="B46" s="60">
        <v>2</v>
      </c>
      <c r="C46" s="60">
        <v>3</v>
      </c>
      <c r="D46" s="60">
        <v>4</v>
      </c>
      <c r="E46" s="177">
        <v>5</v>
      </c>
      <c r="F46" s="177"/>
      <c r="G46" s="177">
        <v>6</v>
      </c>
      <c r="H46" s="177"/>
      <c r="I46" s="177">
        <v>7</v>
      </c>
      <c r="J46" s="177"/>
      <c r="K46" s="176">
        <v>8</v>
      </c>
      <c r="L46" s="176"/>
      <c r="M46" s="176">
        <v>9</v>
      </c>
      <c r="N46" s="176"/>
    </row>
    <row r="47" spans="1:14" s="18" customFormat="1" ht="46.5" customHeight="1">
      <c r="A47" s="124" t="s">
        <v>199</v>
      </c>
      <c r="B47" s="142" t="s">
        <v>200</v>
      </c>
      <c r="C47" s="123" t="s">
        <v>39</v>
      </c>
      <c r="D47" s="124" t="s">
        <v>296</v>
      </c>
      <c r="E47" s="179" t="str">
        <f>'2019-2(1;2;3;4;5;.5.1;5.2)зв'!D37</f>
        <v>-</v>
      </c>
      <c r="F47" s="178"/>
      <c r="G47" s="179" t="str">
        <f>'2019-2(1;2;3;4;5;.5.1;5.2)зв'!H37</f>
        <v>-</v>
      </c>
      <c r="H47" s="179"/>
      <c r="I47" s="179" t="str">
        <f>'2019-2(1;2;3;4;5;.5.1;5.2)зв'!L37</f>
        <v>-</v>
      </c>
      <c r="J47" s="178"/>
      <c r="K47" s="179" t="str">
        <f>'2019-2(1;2;3;4;5;.5.1;5.2)зв'!D53</f>
        <v>-</v>
      </c>
      <c r="L47" s="178"/>
      <c r="M47" s="179" t="str">
        <f>'2019-2(1;2;3;4;5;.5.1;5.2)зв'!H53</f>
        <v>-</v>
      </c>
      <c r="N47" s="178"/>
    </row>
    <row r="48" spans="1:14" s="18" customFormat="1" ht="15" customHeight="1" hidden="1">
      <c r="A48" s="126"/>
      <c r="B48" s="126"/>
      <c r="C48" s="126"/>
      <c r="D48" s="92"/>
      <c r="E48" s="178"/>
      <c r="F48" s="178"/>
      <c r="G48" s="178"/>
      <c r="H48" s="178"/>
      <c r="I48" s="178"/>
      <c r="J48" s="178"/>
      <c r="K48" s="178"/>
      <c r="L48" s="178"/>
      <c r="M48" s="178"/>
      <c r="N48" s="178"/>
    </row>
    <row r="49" spans="1:14" s="18" customFormat="1" ht="15" customHeight="1" hidden="1">
      <c r="A49" s="8"/>
      <c r="B49" s="8"/>
      <c r="C49" s="8"/>
      <c r="D49" s="92"/>
      <c r="E49" s="178"/>
      <c r="F49" s="178"/>
      <c r="G49" s="178"/>
      <c r="H49" s="178"/>
      <c r="I49" s="178"/>
      <c r="J49" s="178"/>
      <c r="K49" s="178"/>
      <c r="L49" s="178"/>
      <c r="M49" s="178"/>
      <c r="N49" s="178"/>
    </row>
    <row r="50" spans="1:14" s="18" customFormat="1" ht="15" customHeight="1" hidden="1">
      <c r="A50" s="8"/>
      <c r="B50" s="8"/>
      <c r="C50" s="8"/>
      <c r="D50" s="92"/>
      <c r="E50" s="178"/>
      <c r="F50" s="178"/>
      <c r="G50" s="178"/>
      <c r="H50" s="178"/>
      <c r="I50" s="178"/>
      <c r="J50" s="178"/>
      <c r="K50" s="178"/>
      <c r="L50" s="178"/>
      <c r="M50" s="178"/>
      <c r="N50" s="178"/>
    </row>
    <row r="51" spans="1:14" s="18" customFormat="1" ht="15">
      <c r="A51" s="8"/>
      <c r="B51" s="127" t="s">
        <v>221</v>
      </c>
      <c r="C51" s="127"/>
      <c r="D51" s="127"/>
      <c r="E51" s="182" t="str">
        <f>E47</f>
        <v>-</v>
      </c>
      <c r="F51" s="182"/>
      <c r="G51" s="182" t="str">
        <f>G47</f>
        <v>-</v>
      </c>
      <c r="H51" s="182"/>
      <c r="I51" s="182" t="str">
        <f>I47</f>
        <v>-</v>
      </c>
      <c r="J51" s="182"/>
      <c r="K51" s="182" t="str">
        <f>K47</f>
        <v>-</v>
      </c>
      <c r="L51" s="182"/>
      <c r="M51" s="182" t="str">
        <f>M47</f>
        <v>-</v>
      </c>
      <c r="N51" s="182"/>
    </row>
    <row r="52" spans="1:14" s="18" customFormat="1" ht="15">
      <c r="A52" s="64"/>
      <c r="B52" s="64"/>
      <c r="C52" s="64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10" s="18" customFormat="1" ht="16.5" customHeight="1">
      <c r="A53" s="62" t="s">
        <v>26</v>
      </c>
      <c r="B53" s="12" t="s">
        <v>222</v>
      </c>
      <c r="C53" s="63"/>
      <c r="D53" s="63"/>
      <c r="E53" s="63"/>
      <c r="F53" s="63"/>
      <c r="G53" s="63"/>
      <c r="H53" s="63"/>
      <c r="I53" s="63"/>
      <c r="J53" s="63"/>
    </row>
    <row r="54" spans="1:10" s="18" customFormat="1" ht="18" customHeight="1">
      <c r="A54" s="62"/>
      <c r="B54" s="12" t="s">
        <v>306</v>
      </c>
      <c r="C54" s="34"/>
      <c r="D54" s="34"/>
      <c r="E54" s="34"/>
      <c r="F54" s="34"/>
      <c r="G54" s="34"/>
      <c r="H54" s="34"/>
      <c r="I54" s="34"/>
      <c r="J54" s="34"/>
    </row>
    <row r="55" s="18" customFormat="1" ht="15">
      <c r="N55" s="18" t="s">
        <v>97</v>
      </c>
    </row>
    <row r="56" spans="1:14" s="258" customFormat="1" ht="98.25" customHeight="1">
      <c r="A56" s="8" t="s">
        <v>216</v>
      </c>
      <c r="B56" s="33" t="s">
        <v>307</v>
      </c>
      <c r="C56" s="33" t="s">
        <v>96</v>
      </c>
      <c r="D56" s="8" t="s">
        <v>217</v>
      </c>
      <c r="E56" s="174" t="s">
        <v>218</v>
      </c>
      <c r="F56" s="175"/>
      <c r="G56" s="174" t="s">
        <v>238</v>
      </c>
      <c r="H56" s="175"/>
      <c r="I56" s="178" t="s">
        <v>219</v>
      </c>
      <c r="J56" s="178"/>
      <c r="K56" s="178" t="s">
        <v>190</v>
      </c>
      <c r="L56" s="178"/>
      <c r="M56" s="178" t="s">
        <v>220</v>
      </c>
      <c r="N56" s="178"/>
    </row>
    <row r="57" spans="1:14" s="259" customFormat="1" ht="15">
      <c r="A57" s="60">
        <v>1</v>
      </c>
      <c r="B57" s="60">
        <v>2</v>
      </c>
      <c r="C57" s="60">
        <v>3</v>
      </c>
      <c r="D57" s="60">
        <v>4</v>
      </c>
      <c r="E57" s="177">
        <v>5</v>
      </c>
      <c r="F57" s="177"/>
      <c r="G57" s="177">
        <v>6</v>
      </c>
      <c r="H57" s="177"/>
      <c r="I57" s="177">
        <v>7</v>
      </c>
      <c r="J57" s="177"/>
      <c r="K57" s="176">
        <v>8</v>
      </c>
      <c r="L57" s="176"/>
      <c r="M57" s="176">
        <v>9</v>
      </c>
      <c r="N57" s="176"/>
    </row>
    <row r="58" spans="1:14" s="18" customFormat="1" ht="46.5" customHeight="1">
      <c r="A58" s="124" t="s">
        <v>199</v>
      </c>
      <c r="B58" s="123" t="s">
        <v>200</v>
      </c>
      <c r="C58" s="123" t="s">
        <v>200</v>
      </c>
      <c r="D58" s="124" t="s">
        <v>296</v>
      </c>
      <c r="E58" s="179">
        <f>'2019-2(1;2;3;4;5;.5.1;5.2)зв'!E37</f>
        <v>58323.979999999996</v>
      </c>
      <c r="F58" s="178"/>
      <c r="G58" s="179">
        <f>'2019-2(1;2;3;4;5;.5.1;5.2)зв'!I37</f>
        <v>181495</v>
      </c>
      <c r="H58" s="179"/>
      <c r="I58" s="179">
        <f>'2019-2(1;2;3;4;5;.5.1;5.2)зв'!M37</f>
        <v>260000</v>
      </c>
      <c r="J58" s="178"/>
      <c r="K58" s="179">
        <f>'2019-2(1;2;3;4;5;.5.1;5.2)зв'!E53</f>
        <v>260000</v>
      </c>
      <c r="L58" s="178"/>
      <c r="M58" s="179">
        <f>'2019-2(1;2;3;4;5;.5.1;5.2)зв'!I53</f>
        <v>260000</v>
      </c>
      <c r="N58" s="178"/>
    </row>
    <row r="59" spans="1:14" s="18" customFormat="1" ht="15.75" customHeight="1" hidden="1">
      <c r="A59" s="126"/>
      <c r="B59" s="126"/>
      <c r="C59" s="126"/>
      <c r="D59" s="92"/>
      <c r="E59" s="174"/>
      <c r="F59" s="175"/>
      <c r="G59" s="174"/>
      <c r="H59" s="175"/>
      <c r="I59" s="174"/>
      <c r="J59" s="175"/>
      <c r="K59" s="174"/>
      <c r="L59" s="175"/>
      <c r="M59" s="174"/>
      <c r="N59" s="175"/>
    </row>
    <row r="60" spans="1:14" s="18" customFormat="1" ht="15.75" customHeight="1" hidden="1">
      <c r="A60" s="8"/>
      <c r="B60" s="8"/>
      <c r="C60" s="8"/>
      <c r="D60" s="92"/>
      <c r="E60" s="174"/>
      <c r="F60" s="175"/>
      <c r="G60" s="174"/>
      <c r="H60" s="175"/>
      <c r="I60" s="174"/>
      <c r="J60" s="175"/>
      <c r="K60" s="174"/>
      <c r="L60" s="175"/>
      <c r="M60" s="174"/>
      <c r="N60" s="175"/>
    </row>
    <row r="61" spans="1:14" s="18" customFormat="1" ht="15.75" customHeight="1" hidden="1">
      <c r="A61" s="8"/>
      <c r="B61" s="8"/>
      <c r="C61" s="8"/>
      <c r="D61" s="92"/>
      <c r="E61" s="174"/>
      <c r="F61" s="175"/>
      <c r="G61" s="174"/>
      <c r="H61" s="175"/>
      <c r="I61" s="174"/>
      <c r="J61" s="175"/>
      <c r="K61" s="174"/>
      <c r="L61" s="175"/>
      <c r="M61" s="174"/>
      <c r="N61" s="175"/>
    </row>
    <row r="62" spans="1:14" s="18" customFormat="1" ht="15">
      <c r="A62" s="8"/>
      <c r="B62" s="127" t="s">
        <v>221</v>
      </c>
      <c r="C62" s="127"/>
      <c r="D62" s="155"/>
      <c r="E62" s="180">
        <f>E58</f>
        <v>58323.979999999996</v>
      </c>
      <c r="F62" s="181"/>
      <c r="G62" s="180">
        <f>G58</f>
        <v>181495</v>
      </c>
      <c r="H62" s="181"/>
      <c r="I62" s="180">
        <f>I58</f>
        <v>260000</v>
      </c>
      <c r="J62" s="181"/>
      <c r="K62" s="180">
        <f>K58</f>
        <v>260000</v>
      </c>
      <c r="L62" s="181"/>
      <c r="M62" s="180">
        <f>M58</f>
        <v>260000</v>
      </c>
      <c r="N62" s="181"/>
    </row>
    <row r="63" spans="1:14" s="2" customFormat="1" ht="24" customHeight="1">
      <c r="A63" s="6"/>
      <c r="B63" s="6"/>
      <c r="C63" s="6"/>
      <c r="D63" s="260"/>
      <c r="E63" s="261"/>
      <c r="F63" s="261"/>
      <c r="G63" s="261"/>
      <c r="H63" s="261"/>
      <c r="I63" s="261"/>
      <c r="J63" s="261"/>
      <c r="K63" s="261"/>
      <c r="L63" s="261"/>
      <c r="M63" s="261"/>
      <c r="N63" s="261"/>
    </row>
    <row r="64" spans="1:9" s="2" customFormat="1" ht="38.25" customHeight="1">
      <c r="A64" s="262" t="s">
        <v>185</v>
      </c>
      <c r="B64" s="262"/>
      <c r="C64" s="262"/>
      <c r="D64" s="262"/>
      <c r="E64" s="263"/>
      <c r="F64" s="264"/>
      <c r="G64" s="265" t="s">
        <v>186</v>
      </c>
      <c r="H64" s="265"/>
      <c r="I64" s="266"/>
    </row>
    <row r="65" spans="1:9" s="2" customFormat="1" ht="16.5">
      <c r="A65" s="267"/>
      <c r="B65" s="267"/>
      <c r="C65" s="267"/>
      <c r="E65" s="268"/>
      <c r="G65" s="269" t="s">
        <v>38</v>
      </c>
      <c r="H65" s="269"/>
      <c r="I65" s="270"/>
    </row>
    <row r="66" spans="1:9" s="2" customFormat="1" ht="34.5" customHeight="1">
      <c r="A66" s="271" t="s">
        <v>329</v>
      </c>
      <c r="B66" s="271"/>
      <c r="C66" s="271"/>
      <c r="D66" s="271"/>
      <c r="E66" s="263"/>
      <c r="F66" s="264"/>
      <c r="G66" s="265" t="s">
        <v>330</v>
      </c>
      <c r="H66" s="265"/>
      <c r="I66" s="266"/>
    </row>
    <row r="67" spans="1:9" s="2" customFormat="1" ht="16.5">
      <c r="A67" s="267"/>
      <c r="B67" s="267"/>
      <c r="C67" s="267"/>
      <c r="E67" s="268"/>
      <c r="G67" s="269" t="s">
        <v>38</v>
      </c>
      <c r="H67" s="269"/>
      <c r="I67" s="270"/>
    </row>
    <row r="68" spans="1:9" s="2" customFormat="1" ht="34.5" customHeight="1" hidden="1">
      <c r="A68" s="271" t="s">
        <v>60</v>
      </c>
      <c r="B68" s="271"/>
      <c r="C68" s="271"/>
      <c r="D68" s="271"/>
      <c r="E68" s="263"/>
      <c r="F68" s="264"/>
      <c r="G68" s="265" t="s">
        <v>61</v>
      </c>
      <c r="H68" s="265"/>
      <c r="I68" s="266"/>
    </row>
    <row r="69" spans="1:9" s="2" customFormat="1" ht="16.5" hidden="1">
      <c r="A69" s="267"/>
      <c r="B69" s="267"/>
      <c r="C69" s="267"/>
      <c r="E69" s="268"/>
      <c r="G69" s="269" t="s">
        <v>38</v>
      </c>
      <c r="H69" s="269"/>
      <c r="I69" s="270"/>
    </row>
    <row r="70" s="2" customFormat="1" ht="15" hidden="1"/>
    <row r="71" s="2" customFormat="1" ht="15" hidden="1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117">
    <mergeCell ref="B11:I11"/>
    <mergeCell ref="B12:H12"/>
    <mergeCell ref="A2:J2"/>
    <mergeCell ref="G5:N5"/>
    <mergeCell ref="B4:F4"/>
    <mergeCell ref="B5:F5"/>
    <mergeCell ref="K56:L56"/>
    <mergeCell ref="M62:N62"/>
    <mergeCell ref="C43:J43"/>
    <mergeCell ref="E62:F62"/>
    <mergeCell ref="G62:H62"/>
    <mergeCell ref="I62:J62"/>
    <mergeCell ref="K62:L62"/>
    <mergeCell ref="M50:N50"/>
    <mergeCell ref="E51:F51"/>
    <mergeCell ref="G51:H51"/>
    <mergeCell ref="K51:L51"/>
    <mergeCell ref="M51:N51"/>
    <mergeCell ref="E50:F50"/>
    <mergeCell ref="G50:H50"/>
    <mergeCell ref="I50:J50"/>
    <mergeCell ref="K50:L50"/>
    <mergeCell ref="I51:J51"/>
    <mergeCell ref="E61:F61"/>
    <mergeCell ref="G61:H61"/>
    <mergeCell ref="I61:J61"/>
    <mergeCell ref="K61:L61"/>
    <mergeCell ref="M61:N61"/>
    <mergeCell ref="E60:F60"/>
    <mergeCell ref="G60:H60"/>
    <mergeCell ref="I60:J60"/>
    <mergeCell ref="K60:L60"/>
    <mergeCell ref="M60:N60"/>
    <mergeCell ref="M58:N58"/>
    <mergeCell ref="E59:F59"/>
    <mergeCell ref="G59:H59"/>
    <mergeCell ref="I59:J59"/>
    <mergeCell ref="K59:L59"/>
    <mergeCell ref="M59:N59"/>
    <mergeCell ref="E58:F58"/>
    <mergeCell ref="G58:H58"/>
    <mergeCell ref="I58:J58"/>
    <mergeCell ref="K58:L58"/>
    <mergeCell ref="E48:F48"/>
    <mergeCell ref="G48:H48"/>
    <mergeCell ref="M56:N56"/>
    <mergeCell ref="E57:F57"/>
    <mergeCell ref="G57:H57"/>
    <mergeCell ref="I57:J57"/>
    <mergeCell ref="K57:L57"/>
    <mergeCell ref="M57:N57"/>
    <mergeCell ref="E56:F56"/>
    <mergeCell ref="G56:H56"/>
    <mergeCell ref="K48:L48"/>
    <mergeCell ref="K49:L49"/>
    <mergeCell ref="M49:N49"/>
    <mergeCell ref="K47:L47"/>
    <mergeCell ref="M47:N47"/>
    <mergeCell ref="M48:N48"/>
    <mergeCell ref="I48:J48"/>
    <mergeCell ref="I45:J45"/>
    <mergeCell ref="A16:A17"/>
    <mergeCell ref="E16:F16"/>
    <mergeCell ref="G16:J16"/>
    <mergeCell ref="C38:D38"/>
    <mergeCell ref="A31:A32"/>
    <mergeCell ref="C34:D34"/>
    <mergeCell ref="E47:F47"/>
    <mergeCell ref="G47:H47"/>
    <mergeCell ref="I47:J47"/>
    <mergeCell ref="G31:J31"/>
    <mergeCell ref="C40:D40"/>
    <mergeCell ref="C31:D32"/>
    <mergeCell ref="C33:D33"/>
    <mergeCell ref="C35:D35"/>
    <mergeCell ref="C37:D37"/>
    <mergeCell ref="E31:F31"/>
    <mergeCell ref="G69:H69"/>
    <mergeCell ref="G65:H65"/>
    <mergeCell ref="I49:J49"/>
    <mergeCell ref="E49:F49"/>
    <mergeCell ref="G49:H49"/>
    <mergeCell ref="A68:D68"/>
    <mergeCell ref="G68:H68"/>
    <mergeCell ref="A64:D64"/>
    <mergeCell ref="G64:H64"/>
    <mergeCell ref="I56:J56"/>
    <mergeCell ref="K31:N31"/>
    <mergeCell ref="E45:F45"/>
    <mergeCell ref="G45:H45"/>
    <mergeCell ref="M46:N46"/>
    <mergeCell ref="E46:F46"/>
    <mergeCell ref="G46:H46"/>
    <mergeCell ref="I46:J46"/>
    <mergeCell ref="K46:L46"/>
    <mergeCell ref="K45:L45"/>
    <mergeCell ref="M45:N45"/>
    <mergeCell ref="B7:F7"/>
    <mergeCell ref="B9:D9"/>
    <mergeCell ref="C19:D19"/>
    <mergeCell ref="C20:D20"/>
    <mergeCell ref="C41:D41"/>
    <mergeCell ref="C36:D36"/>
    <mergeCell ref="C39:D39"/>
    <mergeCell ref="C21:D21"/>
    <mergeCell ref="C22:D22"/>
    <mergeCell ref="C26:D26"/>
    <mergeCell ref="A66:D66"/>
    <mergeCell ref="G66:H66"/>
    <mergeCell ref="G67:H67"/>
    <mergeCell ref="K1:N1"/>
    <mergeCell ref="K16:N16"/>
    <mergeCell ref="C24:D24"/>
    <mergeCell ref="C25:D25"/>
    <mergeCell ref="C23:D23"/>
    <mergeCell ref="C16:D17"/>
    <mergeCell ref="C18:D18"/>
  </mergeCells>
  <printOptions horizontalCentered="1"/>
  <pageMargins left="0" right="0" top="0.2755905511811024" bottom="0" header="0" footer="0"/>
  <pageSetup fitToHeight="1" fitToWidth="1" horizontalDpi="600" verticalDpi="600" orientation="landscape" paperSize="9" scale="67" r:id="rId1"/>
  <rowBreaks count="1" manualBreakCount="1">
    <brk id="42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O48"/>
  <sheetViews>
    <sheetView zoomScaleSheetLayoutView="85" zoomScalePageLayoutView="0" workbookViewId="0" topLeftCell="B1">
      <selection activeCell="A1" sqref="A1:IV118"/>
    </sheetView>
  </sheetViews>
  <sheetFormatPr defaultColWidth="9.00390625" defaultRowHeight="15.75"/>
  <cols>
    <col min="1" max="1" width="7.875" style="4" hidden="1" customWidth="1"/>
    <col min="2" max="2" width="10.75390625" style="4" customWidth="1"/>
    <col min="3" max="3" width="40.50390625" style="4" customWidth="1"/>
    <col min="4" max="4" width="9.50390625" style="4" customWidth="1"/>
    <col min="5" max="5" width="10.75390625" style="4" customWidth="1"/>
    <col min="6" max="6" width="11.125" style="4" customWidth="1"/>
    <col min="7" max="8" width="9.625" style="4" customWidth="1"/>
    <col min="9" max="10" width="11.00390625" style="4" customWidth="1"/>
    <col min="11" max="11" width="9.875" style="4" customWidth="1"/>
    <col min="12" max="12" width="9.50390625" style="4" customWidth="1"/>
    <col min="13" max="13" width="8.00390625" style="4" customWidth="1"/>
    <col min="14" max="14" width="9.75390625" style="4" customWidth="1"/>
    <col min="15" max="15" width="9.875" style="4" customWidth="1"/>
  </cols>
  <sheetData>
    <row r="1" s="2" customFormat="1" ht="9.75" customHeight="1"/>
    <row r="2" spans="1:11" s="2" customFormat="1" ht="15">
      <c r="A2" s="46"/>
      <c r="B2" s="72" t="s">
        <v>230</v>
      </c>
      <c r="C2" s="73" t="s">
        <v>239</v>
      </c>
      <c r="D2" s="18"/>
      <c r="E2" s="18"/>
      <c r="F2" s="18"/>
      <c r="G2" s="18"/>
      <c r="H2" s="18"/>
      <c r="I2" s="18"/>
      <c r="J2" s="18"/>
      <c r="K2" s="18"/>
    </row>
    <row r="3" spans="1:14" s="2" customFormat="1" ht="15">
      <c r="A3" s="40"/>
      <c r="B3" s="18"/>
      <c r="C3" s="18"/>
      <c r="D3" s="18"/>
      <c r="E3" s="18"/>
      <c r="F3" s="18"/>
      <c r="G3" s="18"/>
      <c r="H3" s="7"/>
      <c r="I3" s="7"/>
      <c r="J3" s="7"/>
      <c r="K3" s="7" t="s">
        <v>97</v>
      </c>
      <c r="L3" s="107"/>
      <c r="M3" s="107"/>
      <c r="N3" s="107"/>
    </row>
    <row r="4" spans="1:15" s="2" customFormat="1" ht="15.75" customHeight="1">
      <c r="A4" s="204" t="s">
        <v>152</v>
      </c>
      <c r="B4" s="190" t="s">
        <v>236</v>
      </c>
      <c r="C4" s="196" t="s">
        <v>111</v>
      </c>
      <c r="D4" s="209" t="s">
        <v>191</v>
      </c>
      <c r="E4" s="209"/>
      <c r="F4" s="209"/>
      <c r="G4" s="209"/>
      <c r="H4" s="209" t="s">
        <v>240</v>
      </c>
      <c r="I4" s="209"/>
      <c r="J4" s="209"/>
      <c r="K4" s="209"/>
      <c r="L4" s="328"/>
      <c r="M4" s="328"/>
      <c r="N4" s="328"/>
      <c r="O4" s="328"/>
    </row>
    <row r="5" spans="1:15" s="32" customFormat="1" ht="60" customHeight="1">
      <c r="A5" s="205"/>
      <c r="B5" s="191"/>
      <c r="C5" s="198"/>
      <c r="D5" s="74" t="s">
        <v>3</v>
      </c>
      <c r="E5" s="74" t="s">
        <v>4</v>
      </c>
      <c r="F5" s="75" t="s">
        <v>233</v>
      </c>
      <c r="G5" s="74" t="s">
        <v>153</v>
      </c>
      <c r="H5" s="74" t="s">
        <v>3</v>
      </c>
      <c r="I5" s="74" t="s">
        <v>4</v>
      </c>
      <c r="J5" s="75" t="s">
        <v>233</v>
      </c>
      <c r="K5" s="74" t="s">
        <v>101</v>
      </c>
      <c r="L5" s="6"/>
      <c r="M5" s="6"/>
      <c r="N5" s="6"/>
      <c r="O5" s="6"/>
    </row>
    <row r="6" spans="1:15" s="32" customFormat="1" ht="12.75">
      <c r="A6" s="121">
        <v>1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6"/>
      <c r="M6" s="6"/>
      <c r="N6" s="6"/>
      <c r="O6" s="6"/>
    </row>
    <row r="7" spans="1:15" s="76" customFormat="1" ht="43.5" customHeight="1">
      <c r="A7" s="124" t="s">
        <v>199</v>
      </c>
      <c r="B7" s="137" t="s">
        <v>199</v>
      </c>
      <c r="C7" s="122" t="s">
        <v>205</v>
      </c>
      <c r="D7" s="8"/>
      <c r="E7" s="8"/>
      <c r="F7" s="8"/>
      <c r="G7" s="8"/>
      <c r="H7" s="8"/>
      <c r="I7" s="8"/>
      <c r="J7" s="8"/>
      <c r="K7" s="8"/>
      <c r="L7" s="64"/>
      <c r="M7" s="64"/>
      <c r="N7" s="64"/>
      <c r="O7" s="64"/>
    </row>
    <row r="8" spans="1:15" s="2" customFormat="1" ht="15" hidden="1">
      <c r="A8" s="26"/>
      <c r="B8" s="26" t="s">
        <v>49</v>
      </c>
      <c r="C8" s="41" t="s">
        <v>121</v>
      </c>
      <c r="D8" s="47"/>
      <c r="E8" s="47"/>
      <c r="F8" s="47"/>
      <c r="G8" s="47">
        <f>D8+E8</f>
        <v>0</v>
      </c>
      <c r="H8" s="47"/>
      <c r="I8" s="47"/>
      <c r="J8" s="47"/>
      <c r="K8" s="47">
        <f>H8+I8</f>
        <v>0</v>
      </c>
      <c r="L8" s="6"/>
      <c r="M8" s="6"/>
      <c r="N8" s="6"/>
      <c r="O8" s="6"/>
    </row>
    <row r="9" spans="1:15" s="2" customFormat="1" ht="15" hidden="1">
      <c r="A9" s="121"/>
      <c r="B9" s="121">
        <v>2120</v>
      </c>
      <c r="C9" s="41" t="s">
        <v>122</v>
      </c>
      <c r="D9" s="329"/>
      <c r="E9" s="47"/>
      <c r="F9" s="47"/>
      <c r="G9" s="47">
        <f>D9+E9</f>
        <v>0</v>
      </c>
      <c r="H9" s="329"/>
      <c r="I9" s="47"/>
      <c r="J9" s="47"/>
      <c r="K9" s="47">
        <f>H9+I9</f>
        <v>0</v>
      </c>
      <c r="L9" s="6"/>
      <c r="M9" s="6"/>
      <c r="N9" s="6"/>
      <c r="O9" s="6"/>
    </row>
    <row r="10" spans="1:15" s="2" customFormat="1" ht="15">
      <c r="A10" s="121"/>
      <c r="B10" s="8">
        <v>2210</v>
      </c>
      <c r="C10" s="92" t="s">
        <v>123</v>
      </c>
      <c r="D10" s="125"/>
      <c r="E10" s="125">
        <f>'2019-2(6;6.1;6.2) апс'!M11</f>
        <v>81750</v>
      </c>
      <c r="F10" s="125"/>
      <c r="G10" s="125">
        <f>D10+E10</f>
        <v>81750</v>
      </c>
      <c r="H10" s="125">
        <f>D10*1.075</f>
        <v>0</v>
      </c>
      <c r="I10" s="125">
        <f>E10</f>
        <v>81750</v>
      </c>
      <c r="J10" s="125"/>
      <c r="K10" s="125">
        <f>H10+I10</f>
        <v>81750</v>
      </c>
      <c r="L10" s="6"/>
      <c r="M10" s="6"/>
      <c r="N10" s="6"/>
      <c r="O10" s="6"/>
    </row>
    <row r="11" spans="1:15" s="2" customFormat="1" ht="15.75" customHeight="1" hidden="1">
      <c r="A11" s="121"/>
      <c r="B11" s="8">
        <v>2220</v>
      </c>
      <c r="C11" s="92" t="s">
        <v>40</v>
      </c>
      <c r="D11" s="125"/>
      <c r="E11" s="125"/>
      <c r="F11" s="125"/>
      <c r="G11" s="125"/>
      <c r="H11" s="125">
        <f>D11*1.056</f>
        <v>0</v>
      </c>
      <c r="I11" s="125">
        <f>E11*1.056</f>
        <v>0</v>
      </c>
      <c r="J11" s="125"/>
      <c r="K11" s="125"/>
      <c r="L11" s="6"/>
      <c r="M11" s="6"/>
      <c r="N11" s="6"/>
      <c r="O11" s="6"/>
    </row>
    <row r="12" spans="1:15" s="2" customFormat="1" ht="15.75" customHeight="1" hidden="1">
      <c r="A12" s="121"/>
      <c r="B12" s="8">
        <v>2230</v>
      </c>
      <c r="C12" s="92" t="s">
        <v>41</v>
      </c>
      <c r="D12" s="125"/>
      <c r="E12" s="125"/>
      <c r="F12" s="125"/>
      <c r="G12" s="125"/>
      <c r="H12" s="125">
        <f>D12*1.056</f>
        <v>0</v>
      </c>
      <c r="I12" s="125">
        <f>E12*1.056</f>
        <v>0</v>
      </c>
      <c r="J12" s="125"/>
      <c r="K12" s="125"/>
      <c r="L12" s="6"/>
      <c r="M12" s="6"/>
      <c r="N12" s="6"/>
      <c r="O12" s="6"/>
    </row>
    <row r="13" spans="1:15" s="2" customFormat="1" ht="15">
      <c r="A13" s="121"/>
      <c r="B13" s="8">
        <v>2240</v>
      </c>
      <c r="C13" s="92" t="s">
        <v>42</v>
      </c>
      <c r="D13" s="125"/>
      <c r="E13" s="125">
        <f>'2019-2(6;6.1;6.2) апс'!M14</f>
        <v>11250</v>
      </c>
      <c r="F13" s="125"/>
      <c r="G13" s="125">
        <f>D13+E13</f>
        <v>11250</v>
      </c>
      <c r="H13" s="125">
        <f>D13*1.075</f>
        <v>0</v>
      </c>
      <c r="I13" s="125">
        <f>E13</f>
        <v>11250</v>
      </c>
      <c r="J13" s="125"/>
      <c r="K13" s="125">
        <f>H13+I13</f>
        <v>11250</v>
      </c>
      <c r="L13" s="6"/>
      <c r="M13" s="6"/>
      <c r="N13" s="6"/>
      <c r="O13" s="6"/>
    </row>
    <row r="14" spans="1:15" s="2" customFormat="1" ht="15.75" customHeight="1" hidden="1">
      <c r="A14" s="121"/>
      <c r="B14" s="8">
        <v>2250</v>
      </c>
      <c r="C14" s="92" t="s">
        <v>43</v>
      </c>
      <c r="D14" s="125">
        <f>'2019-2(6;6.1;6.2) апс'!L15*1.104</f>
        <v>0</v>
      </c>
      <c r="E14" s="125"/>
      <c r="F14" s="125"/>
      <c r="G14" s="125">
        <f>D14+E14</f>
        <v>0</v>
      </c>
      <c r="H14" s="125">
        <f>D14*1.075</f>
        <v>0</v>
      </c>
      <c r="I14" s="125"/>
      <c r="J14" s="125"/>
      <c r="K14" s="125">
        <f>H14+I14</f>
        <v>0</v>
      </c>
      <c r="L14" s="6"/>
      <c r="M14" s="6"/>
      <c r="N14" s="6"/>
      <c r="O14" s="6"/>
    </row>
    <row r="15" spans="1:15" s="2" customFormat="1" ht="15.75" customHeight="1" hidden="1">
      <c r="A15" s="121"/>
      <c r="B15" s="8">
        <v>2260</v>
      </c>
      <c r="C15" s="92" t="s">
        <v>124</v>
      </c>
      <c r="D15" s="125"/>
      <c r="E15" s="125"/>
      <c r="F15" s="125"/>
      <c r="G15" s="125"/>
      <c r="H15" s="125">
        <f>D15*1.032</f>
        <v>0</v>
      </c>
      <c r="I15" s="125"/>
      <c r="J15" s="125"/>
      <c r="K15" s="125"/>
      <c r="L15" s="6"/>
      <c r="M15" s="6"/>
      <c r="N15" s="6"/>
      <c r="O15" s="6"/>
    </row>
    <row r="16" spans="1:15" s="2" customFormat="1" ht="15" hidden="1">
      <c r="A16" s="121"/>
      <c r="B16" s="8">
        <v>2270</v>
      </c>
      <c r="C16" s="92" t="s">
        <v>44</v>
      </c>
      <c r="D16" s="125">
        <f>'2019-2(6;6.1;6.2) апс'!L17*1.0591</f>
        <v>0</v>
      </c>
      <c r="E16" s="125"/>
      <c r="F16" s="125"/>
      <c r="G16" s="125">
        <f aca="true" t="shared" si="0" ref="G16:G21">D16+E16</f>
        <v>0</v>
      </c>
      <c r="H16" s="125">
        <f>D16*1.0562</f>
        <v>0</v>
      </c>
      <c r="I16" s="125"/>
      <c r="J16" s="125"/>
      <c r="K16" s="125">
        <f aca="true" t="shared" si="1" ref="K16:K21">H16+I16</f>
        <v>0</v>
      </c>
      <c r="L16" s="6"/>
      <c r="M16" s="6"/>
      <c r="N16" s="6"/>
      <c r="O16" s="6"/>
    </row>
    <row r="17" spans="1:15" s="2" customFormat="1" ht="15" hidden="1">
      <c r="A17" s="121"/>
      <c r="B17" s="8">
        <v>2271</v>
      </c>
      <c r="C17" s="92" t="s">
        <v>139</v>
      </c>
      <c r="D17" s="125">
        <f>'2019-2(6;6.1;6.2) апс'!L18*1.0591</f>
        <v>0</v>
      </c>
      <c r="E17" s="125"/>
      <c r="F17" s="125"/>
      <c r="G17" s="125">
        <f t="shared" si="0"/>
        <v>0</v>
      </c>
      <c r="H17" s="125">
        <f>D17*1.0562</f>
        <v>0</v>
      </c>
      <c r="I17" s="125"/>
      <c r="J17" s="125"/>
      <c r="K17" s="125">
        <f t="shared" si="1"/>
        <v>0</v>
      </c>
      <c r="L17" s="6"/>
      <c r="M17" s="6"/>
      <c r="N17" s="6"/>
      <c r="O17" s="6"/>
    </row>
    <row r="18" spans="1:15" s="2" customFormat="1" ht="15" hidden="1">
      <c r="A18" s="121"/>
      <c r="B18" s="8">
        <v>2272</v>
      </c>
      <c r="C18" s="92" t="s">
        <v>140</v>
      </c>
      <c r="D18" s="125">
        <f>'2019-2(6;6.1;6.2) апс'!L19*1.0591</f>
        <v>0</v>
      </c>
      <c r="E18" s="125"/>
      <c r="F18" s="125"/>
      <c r="G18" s="125">
        <f t="shared" si="0"/>
        <v>0</v>
      </c>
      <c r="H18" s="125">
        <f>D18*1.0562</f>
        <v>0</v>
      </c>
      <c r="I18" s="125"/>
      <c r="J18" s="125"/>
      <c r="K18" s="125">
        <f t="shared" si="1"/>
        <v>0</v>
      </c>
      <c r="L18" s="6"/>
      <c r="M18" s="6"/>
      <c r="N18" s="6"/>
      <c r="O18" s="6"/>
    </row>
    <row r="19" spans="1:15" s="2" customFormat="1" ht="15" hidden="1">
      <c r="A19" s="121"/>
      <c r="B19" s="8">
        <v>2273</v>
      </c>
      <c r="C19" s="92" t="s">
        <v>141</v>
      </c>
      <c r="D19" s="125">
        <f>'2019-2(6;6.1;6.2) апс'!L20*1.0591</f>
        <v>0</v>
      </c>
      <c r="E19" s="125"/>
      <c r="F19" s="125"/>
      <c r="G19" s="125">
        <f t="shared" si="0"/>
        <v>0</v>
      </c>
      <c r="H19" s="125">
        <f>D19*1.0562</f>
        <v>0</v>
      </c>
      <c r="I19" s="125"/>
      <c r="J19" s="125"/>
      <c r="K19" s="125">
        <f t="shared" si="1"/>
        <v>0</v>
      </c>
      <c r="L19" s="6"/>
      <c r="M19" s="6"/>
      <c r="N19" s="6"/>
      <c r="O19" s="6"/>
    </row>
    <row r="20" spans="1:15" s="2" customFormat="1" ht="26.25" hidden="1">
      <c r="A20" s="121"/>
      <c r="B20" s="8">
        <v>2281</v>
      </c>
      <c r="C20" s="92" t="s">
        <v>45</v>
      </c>
      <c r="D20" s="125">
        <f>'2019-2(6;6.1;6.2)'!L21*1.0591</f>
        <v>0</v>
      </c>
      <c r="E20" s="125"/>
      <c r="F20" s="125"/>
      <c r="G20" s="125">
        <f t="shared" si="0"/>
        <v>0</v>
      </c>
      <c r="H20" s="125">
        <f>D20*1.032</f>
        <v>0</v>
      </c>
      <c r="I20" s="125"/>
      <c r="J20" s="125"/>
      <c r="K20" s="125">
        <f t="shared" si="1"/>
        <v>0</v>
      </c>
      <c r="L20" s="6"/>
      <c r="M20" s="6"/>
      <c r="N20" s="6"/>
      <c r="O20" s="6"/>
    </row>
    <row r="21" spans="1:15" s="2" customFormat="1" ht="31.5" customHeight="1" hidden="1">
      <c r="A21" s="121"/>
      <c r="B21" s="8">
        <v>2282</v>
      </c>
      <c r="C21" s="92" t="s">
        <v>46</v>
      </c>
      <c r="D21" s="125">
        <f>'2019-2(6;6.1;6.2)'!L22*1.0591</f>
        <v>0</v>
      </c>
      <c r="E21" s="125"/>
      <c r="F21" s="125"/>
      <c r="G21" s="125">
        <f t="shared" si="0"/>
        <v>0</v>
      </c>
      <c r="H21" s="125">
        <f>D21*1.032</f>
        <v>0</v>
      </c>
      <c r="I21" s="125"/>
      <c r="J21" s="125"/>
      <c r="K21" s="125">
        <f t="shared" si="1"/>
        <v>0</v>
      </c>
      <c r="L21" s="6"/>
      <c r="M21" s="6"/>
      <c r="N21" s="6"/>
      <c r="O21" s="6"/>
    </row>
    <row r="22" spans="1:15" s="2" customFormat="1" ht="15" hidden="1">
      <c r="A22" s="121"/>
      <c r="B22" s="8">
        <v>2400</v>
      </c>
      <c r="C22" s="92" t="s">
        <v>125</v>
      </c>
      <c r="D22" s="125">
        <f>'2019-2(6;6.1;6.2)'!L23*1.0591</f>
        <v>0</v>
      </c>
      <c r="E22" s="125"/>
      <c r="F22" s="125"/>
      <c r="G22" s="125"/>
      <c r="H22" s="125"/>
      <c r="I22" s="125"/>
      <c r="J22" s="125"/>
      <c r="K22" s="125"/>
      <c r="L22" s="6"/>
      <c r="M22" s="6"/>
      <c r="N22" s="6"/>
      <c r="O22" s="6"/>
    </row>
    <row r="23" spans="1:15" s="2" customFormat="1" ht="26.25" hidden="1">
      <c r="A23" s="121"/>
      <c r="B23" s="8">
        <v>2610</v>
      </c>
      <c r="C23" s="92" t="s">
        <v>47</v>
      </c>
      <c r="D23" s="125">
        <f>'2019-2(6;6.1;6.2)'!L24*1.0591</f>
        <v>0</v>
      </c>
      <c r="E23" s="125"/>
      <c r="F23" s="125"/>
      <c r="G23" s="125"/>
      <c r="H23" s="125"/>
      <c r="I23" s="125"/>
      <c r="J23" s="125"/>
      <c r="K23" s="125"/>
      <c r="L23" s="6"/>
      <c r="M23" s="6"/>
      <c r="N23" s="6"/>
      <c r="O23" s="6"/>
    </row>
    <row r="24" spans="1:15" s="2" customFormat="1" ht="26.25" hidden="1">
      <c r="A24" s="121"/>
      <c r="B24" s="8">
        <v>2620</v>
      </c>
      <c r="C24" s="92" t="s">
        <v>48</v>
      </c>
      <c r="D24" s="125">
        <f>'2019-2(6;6.1;6.2)'!L25*1.0591</f>
        <v>0</v>
      </c>
      <c r="E24" s="125"/>
      <c r="F24" s="125"/>
      <c r="G24" s="125"/>
      <c r="H24" s="125"/>
      <c r="I24" s="125"/>
      <c r="J24" s="125"/>
      <c r="K24" s="125"/>
      <c r="L24" s="6"/>
      <c r="M24" s="6"/>
      <c r="N24" s="6"/>
      <c r="O24" s="6"/>
    </row>
    <row r="25" spans="1:15" s="2" customFormat="1" ht="26.25" hidden="1">
      <c r="A25" s="121"/>
      <c r="B25" s="8">
        <v>2630</v>
      </c>
      <c r="C25" s="92" t="s">
        <v>126</v>
      </c>
      <c r="D25" s="125">
        <f>'2019-2(6;6.1;6.2)'!L26*1.0591</f>
        <v>0</v>
      </c>
      <c r="E25" s="125"/>
      <c r="F25" s="125"/>
      <c r="G25" s="125"/>
      <c r="H25" s="125"/>
      <c r="I25" s="125"/>
      <c r="J25" s="125"/>
      <c r="K25" s="125"/>
      <c r="L25" s="6"/>
      <c r="M25" s="6"/>
      <c r="N25" s="6"/>
      <c r="O25" s="6"/>
    </row>
    <row r="26" spans="1:15" s="2" customFormat="1" ht="15" hidden="1">
      <c r="A26" s="121"/>
      <c r="B26" s="8">
        <v>2700</v>
      </c>
      <c r="C26" s="92" t="s">
        <v>127</v>
      </c>
      <c r="D26" s="125">
        <f>'2019-2(6;6.1;6.2)'!L27*1.0591</f>
        <v>0</v>
      </c>
      <c r="E26" s="125"/>
      <c r="F26" s="125"/>
      <c r="G26" s="125"/>
      <c r="H26" s="125"/>
      <c r="I26" s="125"/>
      <c r="J26" s="125"/>
      <c r="K26" s="125"/>
      <c r="L26" s="6"/>
      <c r="M26" s="6"/>
      <c r="N26" s="6"/>
      <c r="O26" s="6"/>
    </row>
    <row r="27" spans="1:15" s="2" customFormat="1" ht="15" hidden="1">
      <c r="A27" s="121"/>
      <c r="B27" s="8">
        <v>2800</v>
      </c>
      <c r="C27" s="92" t="s">
        <v>128</v>
      </c>
      <c r="D27" s="125">
        <f>'2019-2(6;6.1;6.2)'!L28*1.0591</f>
        <v>0</v>
      </c>
      <c r="E27" s="125"/>
      <c r="F27" s="125"/>
      <c r="G27" s="125"/>
      <c r="H27" s="125"/>
      <c r="I27" s="125"/>
      <c r="J27" s="125"/>
      <c r="K27" s="125"/>
      <c r="L27" s="6"/>
      <c r="M27" s="6"/>
      <c r="N27" s="6"/>
      <c r="O27" s="6"/>
    </row>
    <row r="28" spans="1:15" s="2" customFormat="1" ht="26.25" hidden="1">
      <c r="A28" s="121"/>
      <c r="B28" s="8">
        <v>3110</v>
      </c>
      <c r="C28" s="92" t="s">
        <v>129</v>
      </c>
      <c r="D28" s="125">
        <f>'2019-2(6;6.1;6.2)'!L29*1.0591</f>
        <v>0</v>
      </c>
      <c r="E28" s="125"/>
      <c r="F28" s="125"/>
      <c r="G28" s="125"/>
      <c r="H28" s="125"/>
      <c r="I28" s="125"/>
      <c r="J28" s="125"/>
      <c r="K28" s="125"/>
      <c r="L28" s="6"/>
      <c r="M28" s="6"/>
      <c r="N28" s="6"/>
      <c r="O28" s="6"/>
    </row>
    <row r="29" spans="1:15" s="2" customFormat="1" ht="15" hidden="1">
      <c r="A29" s="121"/>
      <c r="B29" s="8">
        <v>3120</v>
      </c>
      <c r="C29" s="92" t="s">
        <v>50</v>
      </c>
      <c r="D29" s="125">
        <f>'2019-2(6;6.1;6.2)'!L30*1.0591</f>
        <v>0</v>
      </c>
      <c r="E29" s="125"/>
      <c r="F29" s="125"/>
      <c r="G29" s="125"/>
      <c r="H29" s="125"/>
      <c r="I29" s="125"/>
      <c r="J29" s="125"/>
      <c r="K29" s="125"/>
      <c r="L29" s="6"/>
      <c r="M29" s="6"/>
      <c r="N29" s="6"/>
      <c r="O29" s="6"/>
    </row>
    <row r="30" spans="1:15" s="2" customFormat="1" ht="15" hidden="1">
      <c r="A30" s="121"/>
      <c r="B30" s="8">
        <v>3130</v>
      </c>
      <c r="C30" s="92" t="s">
        <v>51</v>
      </c>
      <c r="D30" s="125">
        <f>'2019-2(6;6.1;6.2)'!L31*1.0591</f>
        <v>0</v>
      </c>
      <c r="E30" s="125"/>
      <c r="F30" s="125"/>
      <c r="G30" s="125"/>
      <c r="H30" s="125"/>
      <c r="I30" s="125"/>
      <c r="J30" s="125"/>
      <c r="K30" s="125"/>
      <c r="L30" s="6"/>
      <c r="M30" s="6"/>
      <c r="N30" s="6"/>
      <c r="O30" s="6"/>
    </row>
    <row r="31" spans="1:15" s="2" customFormat="1" ht="15" hidden="1">
      <c r="A31" s="121"/>
      <c r="B31" s="8">
        <v>3140</v>
      </c>
      <c r="C31" s="92" t="s">
        <v>52</v>
      </c>
      <c r="D31" s="125">
        <f>'2019-2(6;6.1;6.2)'!L32*1.0591</f>
        <v>0</v>
      </c>
      <c r="E31" s="125"/>
      <c r="F31" s="125"/>
      <c r="G31" s="125"/>
      <c r="H31" s="125"/>
      <c r="I31" s="125"/>
      <c r="J31" s="125"/>
      <c r="K31" s="125"/>
      <c r="L31" s="6"/>
      <c r="M31" s="6"/>
      <c r="N31" s="6"/>
      <c r="O31" s="6"/>
    </row>
    <row r="32" spans="1:15" s="2" customFormat="1" ht="15" hidden="1">
      <c r="A32" s="121"/>
      <c r="B32" s="8">
        <v>3150</v>
      </c>
      <c r="C32" s="92" t="s">
        <v>53</v>
      </c>
      <c r="D32" s="125">
        <f>'2019-2(6;6.1;6.2)'!L33*1.0591</f>
        <v>0</v>
      </c>
      <c r="E32" s="125"/>
      <c r="F32" s="125"/>
      <c r="G32" s="125"/>
      <c r="H32" s="125"/>
      <c r="I32" s="125"/>
      <c r="J32" s="125"/>
      <c r="K32" s="125"/>
      <c r="L32" s="6"/>
      <c r="M32" s="6"/>
      <c r="N32" s="6"/>
      <c r="O32" s="6"/>
    </row>
    <row r="33" spans="1:15" s="2" customFormat="1" ht="15" hidden="1">
      <c r="A33" s="121"/>
      <c r="B33" s="8">
        <v>3160</v>
      </c>
      <c r="C33" s="92" t="s">
        <v>130</v>
      </c>
      <c r="D33" s="125">
        <f>'2019-2(6;6.1;6.2)'!L34*1.0591</f>
        <v>0</v>
      </c>
      <c r="E33" s="125"/>
      <c r="F33" s="125"/>
      <c r="G33" s="125"/>
      <c r="H33" s="125"/>
      <c r="I33" s="125"/>
      <c r="J33" s="125"/>
      <c r="K33" s="125"/>
      <c r="L33" s="6"/>
      <c r="M33" s="6"/>
      <c r="N33" s="6"/>
      <c r="O33" s="6"/>
    </row>
    <row r="34" spans="1:15" s="2" customFormat="1" ht="26.25" hidden="1">
      <c r="A34" s="121"/>
      <c r="B34" s="8">
        <v>3210</v>
      </c>
      <c r="C34" s="92" t="s">
        <v>54</v>
      </c>
      <c r="D34" s="125">
        <f>'2019-2(6;6.1;6.2)'!L35*1.0591</f>
        <v>0</v>
      </c>
      <c r="E34" s="125"/>
      <c r="F34" s="125"/>
      <c r="G34" s="125"/>
      <c r="H34" s="125"/>
      <c r="I34" s="125"/>
      <c r="J34" s="125"/>
      <c r="K34" s="125"/>
      <c r="L34" s="6"/>
      <c r="M34" s="6"/>
      <c r="N34" s="6"/>
      <c r="O34" s="6"/>
    </row>
    <row r="35" spans="1:15" s="2" customFormat="1" ht="26.25" hidden="1">
      <c r="A35" s="121"/>
      <c r="B35" s="8">
        <v>3220</v>
      </c>
      <c r="C35" s="92" t="s">
        <v>55</v>
      </c>
      <c r="D35" s="125">
        <f>'2019-2(6;6.1;6.2)'!L36*1.0591</f>
        <v>0</v>
      </c>
      <c r="E35" s="125"/>
      <c r="F35" s="125"/>
      <c r="G35" s="125"/>
      <c r="H35" s="125"/>
      <c r="I35" s="125"/>
      <c r="J35" s="125"/>
      <c r="K35" s="125"/>
      <c r="L35" s="6"/>
      <c r="M35" s="6"/>
      <c r="N35" s="6"/>
      <c r="O35" s="6"/>
    </row>
    <row r="36" spans="1:15" s="2" customFormat="1" ht="26.25" hidden="1">
      <c r="A36" s="121"/>
      <c r="B36" s="8">
        <v>3230</v>
      </c>
      <c r="C36" s="92" t="s">
        <v>131</v>
      </c>
      <c r="D36" s="125">
        <f>'2019-2(6;6.1;6.2)'!L37*1.0591</f>
        <v>0</v>
      </c>
      <c r="E36" s="125"/>
      <c r="F36" s="125"/>
      <c r="G36" s="125"/>
      <c r="H36" s="125"/>
      <c r="I36" s="125"/>
      <c r="J36" s="125"/>
      <c r="K36" s="125"/>
      <c r="L36" s="6"/>
      <c r="M36" s="6"/>
      <c r="N36" s="6"/>
      <c r="O36" s="6"/>
    </row>
    <row r="37" spans="1:15" s="2" customFormat="1" ht="15" hidden="1">
      <c r="A37" s="121"/>
      <c r="B37" s="8">
        <v>3240</v>
      </c>
      <c r="C37" s="92" t="s">
        <v>56</v>
      </c>
      <c r="D37" s="125">
        <f>'2019-2(6;6.1;6.2)'!L38*1.0591</f>
        <v>0</v>
      </c>
      <c r="E37" s="125"/>
      <c r="F37" s="125"/>
      <c r="G37" s="125"/>
      <c r="H37" s="125"/>
      <c r="I37" s="125"/>
      <c r="J37" s="125"/>
      <c r="K37" s="125"/>
      <c r="L37" s="6"/>
      <c r="M37" s="6"/>
      <c r="N37" s="6"/>
      <c r="O37" s="6"/>
    </row>
    <row r="38" spans="1:15" s="2" customFormat="1" ht="15" hidden="1">
      <c r="A38" s="121"/>
      <c r="B38" s="8">
        <v>9000</v>
      </c>
      <c r="C38" s="92" t="s">
        <v>57</v>
      </c>
      <c r="D38" s="125">
        <f>'2019-2(6;6.1;6.2)'!L39*1.0591</f>
        <v>0</v>
      </c>
      <c r="E38" s="125"/>
      <c r="F38" s="125"/>
      <c r="G38" s="125"/>
      <c r="H38" s="125"/>
      <c r="I38" s="125"/>
      <c r="J38" s="125"/>
      <c r="K38" s="125"/>
      <c r="L38" s="6"/>
      <c r="M38" s="6"/>
      <c r="N38" s="6"/>
      <c r="O38" s="6"/>
    </row>
    <row r="39" spans="1:15" s="32" customFormat="1" ht="14.25" customHeight="1">
      <c r="A39" s="49"/>
      <c r="B39" s="96"/>
      <c r="C39" s="71" t="s">
        <v>221</v>
      </c>
      <c r="D39" s="129">
        <f>SUM(D8:D38)-D16</f>
        <v>0</v>
      </c>
      <c r="E39" s="129">
        <f>SUM(E8:E38)</f>
        <v>93000</v>
      </c>
      <c r="F39" s="129">
        <f>SUM(F8:F38)</f>
        <v>0</v>
      </c>
      <c r="G39" s="128">
        <f>D39+E39</f>
        <v>93000</v>
      </c>
      <c r="H39" s="129">
        <f>SUM(H8:H38)-H16</f>
        <v>0</v>
      </c>
      <c r="I39" s="129">
        <f>SUM(I8:I38)</f>
        <v>93000</v>
      </c>
      <c r="J39" s="129">
        <f>SUM(J8:J38)</f>
        <v>0</v>
      </c>
      <c r="K39" s="128">
        <f>H39+I39</f>
        <v>93000</v>
      </c>
      <c r="L39" s="30"/>
      <c r="M39" s="31"/>
      <c r="N39" s="31"/>
      <c r="O39" s="31"/>
    </row>
    <row r="40" s="18" customFormat="1" ht="15"/>
    <row r="41" spans="1:11" s="2" customFormat="1" ht="15">
      <c r="A41" s="38"/>
      <c r="B41" s="20" t="s">
        <v>241</v>
      </c>
      <c r="C41" s="12" t="s">
        <v>242</v>
      </c>
      <c r="D41" s="18"/>
      <c r="E41" s="18"/>
      <c r="F41" s="18"/>
      <c r="G41" s="18"/>
      <c r="H41" s="18"/>
      <c r="I41" s="18"/>
      <c r="J41" s="18"/>
      <c r="K41" s="18"/>
    </row>
    <row r="42" spans="1:11" s="2" customFormat="1" ht="15">
      <c r="A42" s="40"/>
      <c r="B42" s="18"/>
      <c r="C42" s="18"/>
      <c r="D42" s="18"/>
      <c r="E42" s="18"/>
      <c r="F42" s="18"/>
      <c r="G42" s="18"/>
      <c r="H42" s="18"/>
      <c r="I42" s="18"/>
      <c r="J42" s="18"/>
      <c r="K42" s="7" t="s">
        <v>97</v>
      </c>
    </row>
    <row r="43" spans="1:15" s="2" customFormat="1" ht="15.75" customHeight="1">
      <c r="A43" s="204" t="s">
        <v>152</v>
      </c>
      <c r="B43" s="190" t="s">
        <v>236</v>
      </c>
      <c r="C43" s="190" t="s">
        <v>111</v>
      </c>
      <c r="D43" s="206" t="s">
        <v>191</v>
      </c>
      <c r="E43" s="207"/>
      <c r="F43" s="207"/>
      <c r="G43" s="208"/>
      <c r="H43" s="206" t="s">
        <v>240</v>
      </c>
      <c r="I43" s="207"/>
      <c r="J43" s="207"/>
      <c r="K43" s="208"/>
      <c r="L43" s="330"/>
      <c r="M43" s="330"/>
      <c r="N43" s="330"/>
      <c r="O43" s="330"/>
    </row>
    <row r="44" spans="1:15" s="333" customFormat="1" ht="54" customHeight="1">
      <c r="A44" s="205"/>
      <c r="B44" s="191"/>
      <c r="C44" s="191"/>
      <c r="D44" s="74" t="s">
        <v>3</v>
      </c>
      <c r="E44" s="74" t="s">
        <v>4</v>
      </c>
      <c r="F44" s="75" t="s">
        <v>233</v>
      </c>
      <c r="G44" s="74" t="s">
        <v>100</v>
      </c>
      <c r="H44" s="74" t="s">
        <v>3</v>
      </c>
      <c r="I44" s="74" t="s">
        <v>4</v>
      </c>
      <c r="J44" s="75" t="s">
        <v>233</v>
      </c>
      <c r="K44" s="74" t="s">
        <v>101</v>
      </c>
      <c r="L44" s="331"/>
      <c r="M44" s="331"/>
      <c r="N44" s="332"/>
      <c r="O44" s="331"/>
    </row>
    <row r="45" spans="1:15" s="333" customFormat="1" ht="13.5">
      <c r="A45" s="121">
        <v>1</v>
      </c>
      <c r="B45" s="8">
        <v>1</v>
      </c>
      <c r="C45" s="8">
        <v>2</v>
      </c>
      <c r="D45" s="8">
        <v>3</v>
      </c>
      <c r="E45" s="8">
        <v>4</v>
      </c>
      <c r="F45" s="8">
        <v>5</v>
      </c>
      <c r="G45" s="8">
        <v>6</v>
      </c>
      <c r="H45" s="8">
        <v>7</v>
      </c>
      <c r="I45" s="8">
        <v>8</v>
      </c>
      <c r="J45" s="8">
        <v>9</v>
      </c>
      <c r="K45" s="8">
        <v>10</v>
      </c>
      <c r="L45" s="64"/>
      <c r="M45" s="64"/>
      <c r="N45" s="64"/>
      <c r="O45" s="64"/>
    </row>
    <row r="46" spans="1:11" s="18" customFormat="1" ht="15">
      <c r="A46" s="124"/>
      <c r="B46" s="124" t="s">
        <v>58</v>
      </c>
      <c r="C46" s="92"/>
      <c r="D46" s="8"/>
      <c r="E46" s="131"/>
      <c r="F46" s="131"/>
      <c r="G46" s="131"/>
      <c r="H46" s="8"/>
      <c r="I46" s="131"/>
      <c r="J46" s="131"/>
      <c r="K46" s="131"/>
    </row>
    <row r="47" spans="1:11" s="18" customFormat="1" ht="15">
      <c r="A47" s="8"/>
      <c r="B47" s="8">
        <v>4210</v>
      </c>
      <c r="C47" s="92"/>
      <c r="D47" s="8"/>
      <c r="E47" s="8"/>
      <c r="F47" s="8"/>
      <c r="G47" s="8"/>
      <c r="H47" s="8"/>
      <c r="I47" s="8"/>
      <c r="J47" s="8"/>
      <c r="K47" s="8"/>
    </row>
    <row r="48" spans="1:15" s="18" customFormat="1" ht="15">
      <c r="A48" s="133"/>
      <c r="B48" s="133"/>
      <c r="C48" s="71" t="s">
        <v>221</v>
      </c>
      <c r="D48" s="134"/>
      <c r="E48" s="134"/>
      <c r="F48" s="134"/>
      <c r="G48" s="134"/>
      <c r="H48" s="134"/>
      <c r="I48" s="134"/>
      <c r="J48" s="134"/>
      <c r="K48" s="134"/>
      <c r="L48" s="27"/>
      <c r="M48" s="27"/>
      <c r="N48" s="27"/>
      <c r="O48" s="27"/>
    </row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12">
    <mergeCell ref="L43:O43"/>
    <mergeCell ref="L4:O4"/>
    <mergeCell ref="B4:B5"/>
    <mergeCell ref="C4:C5"/>
    <mergeCell ref="B43:B44"/>
    <mergeCell ref="C43:C44"/>
    <mergeCell ref="D43:G43"/>
    <mergeCell ref="H43:K43"/>
    <mergeCell ref="A43:A44"/>
    <mergeCell ref="D4:G4"/>
    <mergeCell ref="H4:K4"/>
    <mergeCell ref="A4:A5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19"/>
  <sheetViews>
    <sheetView view="pageBreakPreview" zoomScale="85" zoomScaleSheetLayoutView="85" zoomScalePageLayoutView="0" workbookViewId="0" topLeftCell="A1">
      <selection activeCell="A1" sqref="A1:IV118"/>
    </sheetView>
  </sheetViews>
  <sheetFormatPr defaultColWidth="9.00390625" defaultRowHeight="15.75"/>
  <cols>
    <col min="1" max="1" width="7.625" style="3" customWidth="1"/>
    <col min="2" max="2" width="49.625" style="3" customWidth="1"/>
    <col min="3" max="3" width="9.375" style="3" customWidth="1"/>
    <col min="4" max="6" width="9.00390625" style="3" customWidth="1"/>
    <col min="7" max="7" width="9.25390625" style="3" bestFit="1" customWidth="1"/>
    <col min="8" max="9" width="9.00390625" style="3" customWidth="1"/>
    <col min="10" max="11" width="9.25390625" style="3" bestFit="1" customWidth="1"/>
    <col min="12" max="13" width="9.00390625" style="3" customWidth="1"/>
    <col min="14" max="14" width="9.25390625" style="3" bestFit="1" customWidth="1"/>
  </cols>
  <sheetData>
    <row r="1" spans="1:14" s="18" customFormat="1" ht="15">
      <c r="A1" s="20" t="s">
        <v>36</v>
      </c>
      <c r="B1" s="210" t="s">
        <v>243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="18" customFormat="1" ht="9" customHeight="1">
      <c r="B2" s="12"/>
    </row>
    <row r="3" spans="1:14" s="18" customFormat="1" ht="15">
      <c r="A3" s="20" t="s">
        <v>228</v>
      </c>
      <c r="B3" s="210" t="s">
        <v>244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2:14" s="18" customFormat="1" ht="15">
      <c r="B4" s="12"/>
      <c r="N4" s="7" t="s">
        <v>97</v>
      </c>
    </row>
    <row r="5" spans="1:14" s="18" customFormat="1" ht="30.75" customHeight="1">
      <c r="A5" s="190" t="s">
        <v>106</v>
      </c>
      <c r="B5" s="190" t="s">
        <v>245</v>
      </c>
      <c r="C5" s="174" t="s">
        <v>231</v>
      </c>
      <c r="D5" s="188"/>
      <c r="E5" s="188"/>
      <c r="F5" s="175"/>
      <c r="G5" s="174" t="s">
        <v>238</v>
      </c>
      <c r="H5" s="188"/>
      <c r="I5" s="188"/>
      <c r="J5" s="175"/>
      <c r="K5" s="174" t="s">
        <v>232</v>
      </c>
      <c r="L5" s="188"/>
      <c r="M5" s="188"/>
      <c r="N5" s="189"/>
    </row>
    <row r="6" spans="1:14" s="18" customFormat="1" ht="55.5" customHeight="1">
      <c r="A6" s="191"/>
      <c r="B6" s="191"/>
      <c r="C6" s="77" t="s">
        <v>3</v>
      </c>
      <c r="D6" s="78" t="s">
        <v>4</v>
      </c>
      <c r="E6" s="79" t="s">
        <v>233</v>
      </c>
      <c r="F6" s="78" t="s">
        <v>100</v>
      </c>
      <c r="G6" s="77" t="s">
        <v>3</v>
      </c>
      <c r="H6" s="78" t="s">
        <v>4</v>
      </c>
      <c r="I6" s="79" t="s">
        <v>233</v>
      </c>
      <c r="J6" s="78" t="s">
        <v>101</v>
      </c>
      <c r="K6" s="77" t="s">
        <v>3</v>
      </c>
      <c r="L6" s="78" t="s">
        <v>4</v>
      </c>
      <c r="M6" s="79" t="s">
        <v>233</v>
      </c>
      <c r="N6" s="78" t="s">
        <v>102</v>
      </c>
    </row>
    <row r="7" spans="1:14" s="18" customFormat="1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</row>
    <row r="8" spans="1:14" s="18" customFormat="1" ht="55.5" customHeight="1">
      <c r="A8" s="326" t="s">
        <v>199</v>
      </c>
      <c r="B8" s="138" t="s">
        <v>188</v>
      </c>
      <c r="C8" s="139" t="s">
        <v>59</v>
      </c>
      <c r="D8" s="139">
        <f>'2019-2(6;6.1;6.2)цдм'!E40</f>
        <v>43478</v>
      </c>
      <c r="E8" s="139" t="s">
        <v>59</v>
      </c>
      <c r="F8" s="139">
        <f>D8</f>
        <v>43478</v>
      </c>
      <c r="G8" s="139" t="s">
        <v>59</v>
      </c>
      <c r="H8" s="139">
        <f>'2019-2(6;6.1;6.2)цдм'!I40</f>
        <v>143000</v>
      </c>
      <c r="I8" s="139" t="s">
        <v>59</v>
      </c>
      <c r="J8" s="139">
        <f>H8</f>
        <v>143000</v>
      </c>
      <c r="K8" s="139" t="s">
        <v>59</v>
      </c>
      <c r="L8" s="139">
        <f>'2019-2(6;6.1;6.2)цдм'!M40</f>
        <v>167000</v>
      </c>
      <c r="M8" s="139" t="s">
        <v>59</v>
      </c>
      <c r="N8" s="139">
        <f>L8</f>
        <v>167000</v>
      </c>
    </row>
    <row r="9" spans="1:14" s="18" customFormat="1" ht="52.5" customHeight="1">
      <c r="A9" s="327"/>
      <c r="B9" s="138" t="s">
        <v>189</v>
      </c>
      <c r="C9" s="139" t="s">
        <v>59</v>
      </c>
      <c r="D9" s="139">
        <f>'2019-2(6;6.1;6.2) апс'!E40</f>
        <v>14845.98</v>
      </c>
      <c r="E9" s="139" t="s">
        <v>59</v>
      </c>
      <c r="F9" s="139">
        <f>D9</f>
        <v>14845.98</v>
      </c>
      <c r="G9" s="139" t="s">
        <v>59</v>
      </c>
      <c r="H9" s="139">
        <f>'2019-2(6;6.1;6.2) апс'!I40</f>
        <v>38495</v>
      </c>
      <c r="I9" s="139" t="s">
        <v>59</v>
      </c>
      <c r="J9" s="139">
        <f>H9</f>
        <v>38495</v>
      </c>
      <c r="K9" s="139" t="s">
        <v>59</v>
      </c>
      <c r="L9" s="139">
        <f>'2019-2(6;6.1;6.2) апс'!M40</f>
        <v>93000</v>
      </c>
      <c r="M9" s="139" t="s">
        <v>59</v>
      </c>
      <c r="N9" s="139">
        <f>L9</f>
        <v>93000</v>
      </c>
    </row>
    <row r="10" spans="1:14" s="18" customFormat="1" ht="15">
      <c r="A10" s="103"/>
      <c r="B10" s="71" t="s">
        <v>221</v>
      </c>
      <c r="C10" s="140" t="s">
        <v>59</v>
      </c>
      <c r="D10" s="140">
        <f>D8+D9</f>
        <v>58323.979999999996</v>
      </c>
      <c r="E10" s="140" t="s">
        <v>59</v>
      </c>
      <c r="F10" s="140">
        <f>F8+F9</f>
        <v>58323.979999999996</v>
      </c>
      <c r="G10" s="140" t="s">
        <v>59</v>
      </c>
      <c r="H10" s="140">
        <f>H8+H9</f>
        <v>181495</v>
      </c>
      <c r="I10" s="140" t="s">
        <v>59</v>
      </c>
      <c r="J10" s="140">
        <f>J8+J9</f>
        <v>181495</v>
      </c>
      <c r="K10" s="140" t="s">
        <v>59</v>
      </c>
      <c r="L10" s="140">
        <f>L8+L9</f>
        <v>260000</v>
      </c>
      <c r="M10" s="140" t="s">
        <v>59</v>
      </c>
      <c r="N10" s="140">
        <f>N8+N9</f>
        <v>260000</v>
      </c>
    </row>
    <row r="11" s="18" customFormat="1" ht="15"/>
    <row r="12" spans="1:2" s="18" customFormat="1" ht="15">
      <c r="A12" s="72" t="s">
        <v>229</v>
      </c>
      <c r="B12" s="73" t="s">
        <v>246</v>
      </c>
    </row>
    <row r="13" spans="6:13" s="18" customFormat="1" ht="15">
      <c r="F13" s="7"/>
      <c r="G13" s="7"/>
      <c r="H13" s="7"/>
      <c r="I13" s="7"/>
      <c r="J13" s="7" t="s">
        <v>97</v>
      </c>
      <c r="K13" s="101"/>
      <c r="L13" s="101"/>
      <c r="M13" s="101"/>
    </row>
    <row r="14" spans="1:14" s="2" customFormat="1" ht="15.75" customHeight="1">
      <c r="A14" s="190" t="s">
        <v>106</v>
      </c>
      <c r="B14" s="190" t="s">
        <v>245</v>
      </c>
      <c r="C14" s="174" t="s">
        <v>173</v>
      </c>
      <c r="D14" s="188"/>
      <c r="E14" s="188"/>
      <c r="F14" s="175"/>
      <c r="G14" s="174" t="s">
        <v>191</v>
      </c>
      <c r="H14" s="188"/>
      <c r="I14" s="188"/>
      <c r="J14" s="175"/>
      <c r="K14" s="18"/>
      <c r="L14" s="18"/>
      <c r="M14" s="18"/>
      <c r="N14" s="18"/>
    </row>
    <row r="15" spans="1:14" s="2" customFormat="1" ht="53.25" customHeight="1">
      <c r="A15" s="191"/>
      <c r="B15" s="191"/>
      <c r="C15" s="74" t="s">
        <v>3</v>
      </c>
      <c r="D15" s="74" t="s">
        <v>4</v>
      </c>
      <c r="E15" s="79" t="s">
        <v>233</v>
      </c>
      <c r="F15" s="74" t="s">
        <v>100</v>
      </c>
      <c r="G15" s="74" t="s">
        <v>3</v>
      </c>
      <c r="H15" s="74" t="s">
        <v>4</v>
      </c>
      <c r="I15" s="79" t="s">
        <v>233</v>
      </c>
      <c r="J15" s="74" t="s">
        <v>101</v>
      </c>
      <c r="K15" s="101"/>
      <c r="L15" s="101"/>
      <c r="M15" s="101"/>
      <c r="N15" s="18"/>
    </row>
    <row r="16" spans="1:14" s="2" customFormat="1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8"/>
      <c r="L16" s="18"/>
      <c r="M16" s="18"/>
      <c r="N16" s="18"/>
    </row>
    <row r="17" spans="1:10" s="18" customFormat="1" ht="54.75" customHeight="1">
      <c r="A17" s="326" t="s">
        <v>199</v>
      </c>
      <c r="B17" s="138" t="s">
        <v>188</v>
      </c>
      <c r="C17" s="139" t="s">
        <v>59</v>
      </c>
      <c r="D17" s="139">
        <f>'2019-2(6.3;6.4)цдм'!E39</f>
        <v>167000</v>
      </c>
      <c r="E17" s="139" t="s">
        <v>59</v>
      </c>
      <c r="F17" s="139">
        <f>D17</f>
        <v>167000</v>
      </c>
      <c r="G17" s="139" t="s">
        <v>59</v>
      </c>
      <c r="H17" s="139">
        <f>'2019-2(6.3;6.4)цдм'!I39</f>
        <v>167000</v>
      </c>
      <c r="I17" s="139" t="s">
        <v>59</v>
      </c>
      <c r="J17" s="139">
        <f>H17</f>
        <v>167000</v>
      </c>
    </row>
    <row r="18" spans="1:10" s="18" customFormat="1" ht="54.75" customHeight="1">
      <c r="A18" s="327"/>
      <c r="B18" s="138" t="s">
        <v>189</v>
      </c>
      <c r="C18" s="139" t="s">
        <v>59</v>
      </c>
      <c r="D18" s="139">
        <f>'2019-2(6.3;6.4)апс'!E39</f>
        <v>93000</v>
      </c>
      <c r="E18" s="139" t="s">
        <v>59</v>
      </c>
      <c r="F18" s="139">
        <f>D18</f>
        <v>93000</v>
      </c>
      <c r="G18" s="139" t="s">
        <v>59</v>
      </c>
      <c r="H18" s="139">
        <f>'2019-2(6.3;6.4)апс'!I39</f>
        <v>93000</v>
      </c>
      <c r="I18" s="139" t="s">
        <v>59</v>
      </c>
      <c r="J18" s="139">
        <f>H18</f>
        <v>93000</v>
      </c>
    </row>
    <row r="19" spans="1:10" s="18" customFormat="1" ht="15">
      <c r="A19" s="134"/>
      <c r="B19" s="71" t="s">
        <v>221</v>
      </c>
      <c r="C19" s="140" t="s">
        <v>59</v>
      </c>
      <c r="D19" s="140">
        <f>D17+D18</f>
        <v>260000</v>
      </c>
      <c r="E19" s="140" t="str">
        <f>E18</f>
        <v>-</v>
      </c>
      <c r="F19" s="140">
        <f>F17+F18</f>
        <v>260000</v>
      </c>
      <c r="G19" s="140" t="s">
        <v>59</v>
      </c>
      <c r="H19" s="140">
        <f>H17+H18</f>
        <v>260000</v>
      </c>
      <c r="I19" s="140" t="str">
        <f>I18</f>
        <v>-</v>
      </c>
      <c r="J19" s="140">
        <f>J17+J18</f>
        <v>260000</v>
      </c>
    </row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13">
    <mergeCell ref="B1:N1"/>
    <mergeCell ref="B3:N3"/>
    <mergeCell ref="A5:A6"/>
    <mergeCell ref="B5:B6"/>
    <mergeCell ref="C5:F5"/>
    <mergeCell ref="G5:J5"/>
    <mergeCell ref="K5:N5"/>
    <mergeCell ref="C14:F14"/>
    <mergeCell ref="A17:A18"/>
    <mergeCell ref="G14:J14"/>
    <mergeCell ref="A8:A9"/>
    <mergeCell ref="A14:A15"/>
    <mergeCell ref="B14:B15"/>
  </mergeCells>
  <printOptions horizontalCentered="1"/>
  <pageMargins left="0.2362204724409449" right="0.15748031496062992" top="0.2362204724409449" bottom="0.2755905511811024" header="0.1968503937007874" footer="0.2362204724409449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34"/>
  <sheetViews>
    <sheetView view="pageBreakPreview" zoomScale="70" zoomScaleSheetLayoutView="70" zoomScalePageLayoutView="0" workbookViewId="0" topLeftCell="C7">
      <selection activeCell="N18" sqref="N18:P22"/>
    </sheetView>
  </sheetViews>
  <sheetFormatPr defaultColWidth="9.00390625" defaultRowHeight="15.75"/>
  <cols>
    <col min="1" max="1" width="10.50390625" style="3" customWidth="1"/>
    <col min="2" max="2" width="71.875" style="3" customWidth="1"/>
    <col min="3" max="3" width="14.75390625" style="3" customWidth="1"/>
    <col min="4" max="4" width="38.00390625" style="3" customWidth="1"/>
    <col min="5" max="5" width="10.875" style="3" customWidth="1"/>
    <col min="6" max="6" width="10.75390625" style="3" customWidth="1"/>
    <col min="7" max="7" width="11.25390625" style="3" customWidth="1"/>
    <col min="8" max="10" width="10.75390625" style="3" customWidth="1"/>
    <col min="11" max="11" width="10.375" style="3" customWidth="1"/>
    <col min="12" max="12" width="11.125" style="3" customWidth="1"/>
    <col min="13" max="13" width="9.125" style="0" customWidth="1"/>
    <col min="16" max="16" width="13.75390625" style="0" customWidth="1"/>
  </cols>
  <sheetData>
    <row r="1" spans="1:14" s="2" customFormat="1" ht="15">
      <c r="A1" s="20" t="s">
        <v>65</v>
      </c>
      <c r="B1" s="210" t="s">
        <v>316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2" customFormat="1" ht="10.5" customHeight="1">
      <c r="A2" s="18"/>
      <c r="B2" s="12"/>
      <c r="C2" s="12"/>
      <c r="D2" s="12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5">
      <c r="A3" s="20" t="s">
        <v>228</v>
      </c>
      <c r="B3" s="210" t="s">
        <v>317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3" s="2" customFormat="1" ht="15">
      <c r="A4" s="18"/>
      <c r="B4" s="12"/>
      <c r="C4" s="12"/>
      <c r="D4" s="12"/>
      <c r="E4" s="18"/>
      <c r="F4" s="18"/>
      <c r="G4" s="18"/>
      <c r="H4" s="18"/>
      <c r="I4" s="18"/>
      <c r="J4" s="18"/>
      <c r="K4" s="18"/>
      <c r="L4" s="18"/>
      <c r="M4" s="80" t="s">
        <v>97</v>
      </c>
    </row>
    <row r="5" spans="1:13" s="318" customFormat="1" ht="41.25" customHeight="1">
      <c r="A5" s="190" t="s">
        <v>106</v>
      </c>
      <c r="B5" s="178" t="s">
        <v>66</v>
      </c>
      <c r="C5" s="178" t="s">
        <v>67</v>
      </c>
      <c r="D5" s="178" t="s">
        <v>68</v>
      </c>
      <c r="E5" s="178" t="s">
        <v>231</v>
      </c>
      <c r="F5" s="178"/>
      <c r="G5" s="178"/>
      <c r="H5" s="178" t="s">
        <v>238</v>
      </c>
      <c r="I5" s="178"/>
      <c r="J5" s="178"/>
      <c r="K5" s="178" t="s">
        <v>232</v>
      </c>
      <c r="L5" s="178"/>
      <c r="M5" s="178"/>
    </row>
    <row r="6" spans="1:13" s="2" customFormat="1" ht="30.75" customHeight="1">
      <c r="A6" s="191"/>
      <c r="B6" s="178"/>
      <c r="C6" s="178"/>
      <c r="D6" s="178"/>
      <c r="E6" s="8" t="s">
        <v>3</v>
      </c>
      <c r="F6" s="8" t="s">
        <v>4</v>
      </c>
      <c r="G6" s="8" t="s">
        <v>247</v>
      </c>
      <c r="H6" s="8" t="s">
        <v>3</v>
      </c>
      <c r="I6" s="8" t="s">
        <v>4</v>
      </c>
      <c r="J6" s="8" t="s">
        <v>154</v>
      </c>
      <c r="K6" s="8" t="s">
        <v>3</v>
      </c>
      <c r="L6" s="8" t="s">
        <v>4</v>
      </c>
      <c r="M6" s="8" t="s">
        <v>102</v>
      </c>
    </row>
    <row r="7" spans="1:13" s="2" customFormat="1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18" customFormat="1" ht="19.5" customHeight="1">
      <c r="A8" s="124" t="s">
        <v>199</v>
      </c>
      <c r="B8" s="319" t="s">
        <v>207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103"/>
    </row>
    <row r="9" spans="1:13" s="321" customFormat="1" ht="36.75" customHeight="1" hidden="1">
      <c r="A9" s="26"/>
      <c r="B9" s="51"/>
      <c r="C9" s="52"/>
      <c r="D9" s="50"/>
      <c r="E9" s="52"/>
      <c r="F9" s="52"/>
      <c r="G9" s="52"/>
      <c r="H9" s="52"/>
      <c r="I9" s="52"/>
      <c r="J9" s="52"/>
      <c r="K9" s="52"/>
      <c r="L9" s="52"/>
      <c r="M9" s="320"/>
    </row>
    <row r="10" spans="1:13" s="18" customFormat="1" ht="44.25" customHeight="1">
      <c r="A10" s="124"/>
      <c r="B10" s="156" t="s">
        <v>176</v>
      </c>
      <c r="C10" s="157"/>
      <c r="D10" s="138"/>
      <c r="E10" s="105"/>
      <c r="F10" s="105"/>
      <c r="G10" s="157"/>
      <c r="H10" s="105"/>
      <c r="I10" s="105"/>
      <c r="J10" s="105"/>
      <c r="K10" s="105"/>
      <c r="L10" s="105"/>
      <c r="M10" s="103"/>
    </row>
    <row r="11" spans="1:13" s="18" customFormat="1" ht="18" customHeight="1">
      <c r="A11" s="159" t="s">
        <v>28</v>
      </c>
      <c r="B11" s="160" t="s">
        <v>70</v>
      </c>
      <c r="C11" s="103"/>
      <c r="D11" s="103"/>
      <c r="E11" s="105"/>
      <c r="F11" s="105"/>
      <c r="G11" s="166"/>
      <c r="H11" s="105"/>
      <c r="I11" s="105"/>
      <c r="J11" s="105"/>
      <c r="K11" s="105"/>
      <c r="L11" s="105"/>
      <c r="M11" s="103"/>
    </row>
    <row r="12" spans="1:13" s="2" customFormat="1" ht="99.75" customHeight="1">
      <c r="A12" s="28" t="s">
        <v>134</v>
      </c>
      <c r="B12" s="138" t="s">
        <v>177</v>
      </c>
      <c r="C12" s="157" t="s">
        <v>86</v>
      </c>
      <c r="D12" s="167" t="s">
        <v>302</v>
      </c>
      <c r="E12" s="29" t="s">
        <v>59</v>
      </c>
      <c r="F12" s="29">
        <f>'2019-2(6;6.1;6.2)'!E40</f>
        <v>58323.979999999996</v>
      </c>
      <c r="G12" s="29">
        <f>F12</f>
        <v>58323.979999999996</v>
      </c>
      <c r="H12" s="29" t="s">
        <v>59</v>
      </c>
      <c r="I12" s="29">
        <f>'2019-2(6;6.1;6.2)'!I40</f>
        <v>181495</v>
      </c>
      <c r="J12" s="29">
        <f>I12</f>
        <v>181495</v>
      </c>
      <c r="K12" s="29" t="s">
        <v>59</v>
      </c>
      <c r="L12" s="29">
        <f>'2019-2(6;6.1;6.2)'!M40</f>
        <v>260000</v>
      </c>
      <c r="M12" s="29">
        <f>L12</f>
        <v>260000</v>
      </c>
    </row>
    <row r="13" spans="1:13" s="2" customFormat="1" ht="18" customHeight="1">
      <c r="A13" s="159" t="s">
        <v>20</v>
      </c>
      <c r="B13" s="160" t="s">
        <v>71</v>
      </c>
      <c r="C13" s="103"/>
      <c r="D13" s="103"/>
      <c r="E13" s="157"/>
      <c r="F13" s="157"/>
      <c r="G13" s="166"/>
      <c r="H13" s="157"/>
      <c r="I13" s="157"/>
      <c r="J13" s="166"/>
      <c r="K13" s="157"/>
      <c r="L13" s="157"/>
      <c r="M13" s="166"/>
    </row>
    <row r="14" spans="1:13" s="2" customFormat="1" ht="21" customHeight="1">
      <c r="A14" s="28" t="s">
        <v>135</v>
      </c>
      <c r="B14" s="138" t="s">
        <v>178</v>
      </c>
      <c r="C14" s="157" t="s">
        <v>85</v>
      </c>
      <c r="D14" s="157" t="s">
        <v>143</v>
      </c>
      <c r="E14" s="29" t="s">
        <v>59</v>
      </c>
      <c r="F14" s="157">
        <v>4</v>
      </c>
      <c r="G14" s="29">
        <f>F14</f>
        <v>4</v>
      </c>
      <c r="H14" s="29" t="s">
        <v>59</v>
      </c>
      <c r="I14" s="29">
        <v>5</v>
      </c>
      <c r="J14" s="29">
        <f>I14</f>
        <v>5</v>
      </c>
      <c r="K14" s="29" t="s">
        <v>59</v>
      </c>
      <c r="L14" s="29">
        <v>8</v>
      </c>
      <c r="M14" s="29">
        <f>L14</f>
        <v>8</v>
      </c>
    </row>
    <row r="15" spans="1:13" s="2" customFormat="1" ht="18" customHeight="1">
      <c r="A15" s="159" t="s">
        <v>25</v>
      </c>
      <c r="B15" s="160" t="s">
        <v>72</v>
      </c>
      <c r="C15" s="103"/>
      <c r="D15" s="103"/>
      <c r="E15" s="157"/>
      <c r="F15" s="29"/>
      <c r="G15" s="157"/>
      <c r="H15" s="157"/>
      <c r="I15" s="157"/>
      <c r="J15" s="157"/>
      <c r="K15" s="157"/>
      <c r="L15" s="157"/>
      <c r="M15" s="157"/>
    </row>
    <row r="16" spans="1:13" s="2" customFormat="1" ht="23.25" customHeight="1">
      <c r="A16" s="28" t="s">
        <v>136</v>
      </c>
      <c r="B16" s="138" t="s">
        <v>179</v>
      </c>
      <c r="C16" s="157" t="s">
        <v>86</v>
      </c>
      <c r="D16" s="157" t="s">
        <v>138</v>
      </c>
      <c r="E16" s="29" t="s">
        <v>59</v>
      </c>
      <c r="F16" s="29">
        <f>F12/F14</f>
        <v>14580.994999999999</v>
      </c>
      <c r="G16" s="29">
        <f>F16</f>
        <v>14580.994999999999</v>
      </c>
      <c r="H16" s="29" t="s">
        <v>59</v>
      </c>
      <c r="I16" s="29">
        <f>I12/I14</f>
        <v>36299</v>
      </c>
      <c r="J16" s="29">
        <f>I16</f>
        <v>36299</v>
      </c>
      <c r="K16" s="29" t="s">
        <v>59</v>
      </c>
      <c r="L16" s="29">
        <f>L12/L14</f>
        <v>32500</v>
      </c>
      <c r="M16" s="29">
        <f>L16</f>
        <v>32500</v>
      </c>
    </row>
    <row r="17" spans="1:13" s="2" customFormat="1" ht="18" customHeight="1">
      <c r="A17" s="159" t="s">
        <v>26</v>
      </c>
      <c r="B17" s="160" t="s">
        <v>73</v>
      </c>
      <c r="C17" s="103"/>
      <c r="D17" s="103"/>
      <c r="E17" s="157"/>
      <c r="F17" s="29"/>
      <c r="G17" s="157"/>
      <c r="H17" s="157"/>
      <c r="I17" s="157"/>
      <c r="J17" s="157"/>
      <c r="K17" s="157"/>
      <c r="L17" s="157"/>
      <c r="M17" s="157"/>
    </row>
    <row r="18" spans="1:13" s="2" customFormat="1" ht="34.5" customHeight="1">
      <c r="A18" s="28" t="s">
        <v>137</v>
      </c>
      <c r="B18" s="138" t="s">
        <v>180</v>
      </c>
      <c r="C18" s="157" t="s">
        <v>144</v>
      </c>
      <c r="D18" s="157" t="s">
        <v>138</v>
      </c>
      <c r="E18" s="162" t="s">
        <v>59</v>
      </c>
      <c r="F18" s="162">
        <f>F16/6120*100-100</f>
        <v>138.25155228758172</v>
      </c>
      <c r="G18" s="162">
        <f>F18</f>
        <v>138.25155228758172</v>
      </c>
      <c r="H18" s="162" t="s">
        <v>59</v>
      </c>
      <c r="I18" s="162">
        <f>I16/F16*100-100</f>
        <v>148.94734550008423</v>
      </c>
      <c r="J18" s="162">
        <f>I18</f>
        <v>148.94734550008423</v>
      </c>
      <c r="K18" s="162" t="s">
        <v>59</v>
      </c>
      <c r="L18" s="162">
        <f>L16/I16*100-100</f>
        <v>-10.46585305380313</v>
      </c>
      <c r="M18" s="162">
        <f>L18</f>
        <v>-10.46585305380313</v>
      </c>
    </row>
    <row r="19" s="18" customFormat="1" ht="15"/>
    <row r="20" spans="1:13" s="18" customFormat="1" ht="15">
      <c r="A20" s="20" t="s">
        <v>229</v>
      </c>
      <c r="B20" s="210" t="s">
        <v>318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</row>
    <row r="21" spans="1:12" s="2" customFormat="1" ht="15">
      <c r="A21" s="18"/>
      <c r="B21" s="12"/>
      <c r="C21" s="12"/>
      <c r="D21" s="12"/>
      <c r="E21" s="18"/>
      <c r="F21" s="18"/>
      <c r="G21" s="18"/>
      <c r="H21" s="18"/>
      <c r="I21" s="18"/>
      <c r="J21" s="80" t="s">
        <v>97</v>
      </c>
      <c r="K21" s="18"/>
      <c r="L21" s="18"/>
    </row>
    <row r="22" spans="1:12" s="2" customFormat="1" ht="26.25" customHeight="1">
      <c r="A22" s="190" t="s">
        <v>106</v>
      </c>
      <c r="B22" s="190" t="s">
        <v>66</v>
      </c>
      <c r="C22" s="190" t="s">
        <v>67</v>
      </c>
      <c r="D22" s="190" t="s">
        <v>68</v>
      </c>
      <c r="E22" s="188" t="s">
        <v>191</v>
      </c>
      <c r="F22" s="188"/>
      <c r="G22" s="188"/>
      <c r="H22" s="174" t="s">
        <v>248</v>
      </c>
      <c r="I22" s="188"/>
      <c r="J22" s="175"/>
      <c r="K22" s="81"/>
      <c r="L22" s="81"/>
    </row>
    <row r="23" spans="1:12" s="2" customFormat="1" ht="36" customHeight="1">
      <c r="A23" s="191"/>
      <c r="B23" s="191">
        <v>2</v>
      </c>
      <c r="C23" s="211"/>
      <c r="D23" s="211"/>
      <c r="E23" s="36" t="s">
        <v>3</v>
      </c>
      <c r="F23" s="70" t="s">
        <v>4</v>
      </c>
      <c r="G23" s="8" t="s">
        <v>247</v>
      </c>
      <c r="H23" s="36" t="s">
        <v>3</v>
      </c>
      <c r="I23" s="70" t="s">
        <v>4</v>
      </c>
      <c r="J23" s="8" t="s">
        <v>154</v>
      </c>
      <c r="K23" s="64"/>
      <c r="L23" s="64"/>
    </row>
    <row r="24" spans="1:12" s="2" customFormat="1" ht="15">
      <c r="A24" s="8">
        <v>1</v>
      </c>
      <c r="B24" s="36">
        <v>2</v>
      </c>
      <c r="C24" s="36">
        <v>3</v>
      </c>
      <c r="D24" s="36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64"/>
      <c r="L24" s="64"/>
    </row>
    <row r="25" spans="1:12" s="18" customFormat="1" ht="22.5" customHeight="1">
      <c r="A25" s="124" t="s">
        <v>199</v>
      </c>
      <c r="B25" s="322" t="s">
        <v>207</v>
      </c>
      <c r="C25" s="323"/>
      <c r="D25" s="323"/>
      <c r="E25" s="323"/>
      <c r="F25" s="323"/>
      <c r="G25" s="323"/>
      <c r="H25" s="323"/>
      <c r="I25" s="324"/>
      <c r="J25" s="325"/>
      <c r="K25" s="81"/>
      <c r="L25" s="81"/>
    </row>
    <row r="26" spans="1:12" s="18" customFormat="1" ht="33" customHeight="1">
      <c r="A26" s="124"/>
      <c r="B26" s="156" t="s">
        <v>176</v>
      </c>
      <c r="C26" s="157"/>
      <c r="D26" s="158"/>
      <c r="E26" s="29" t="s">
        <v>59</v>
      </c>
      <c r="F26" s="29" t="s">
        <v>59</v>
      </c>
      <c r="G26" s="29" t="s">
        <v>59</v>
      </c>
      <c r="H26" s="29" t="s">
        <v>59</v>
      </c>
      <c r="I26" s="29" t="s">
        <v>59</v>
      </c>
      <c r="J26" s="29"/>
      <c r="K26" s="19"/>
      <c r="L26" s="19"/>
    </row>
    <row r="27" spans="1:12" s="18" customFormat="1" ht="18.75" customHeight="1">
      <c r="A27" s="159" t="s">
        <v>28</v>
      </c>
      <c r="B27" s="160" t="s">
        <v>70</v>
      </c>
      <c r="C27" s="103"/>
      <c r="D27" s="103" t="s">
        <v>303</v>
      </c>
      <c r="E27" s="29" t="s">
        <v>59</v>
      </c>
      <c r="F27" s="29" t="s">
        <v>59</v>
      </c>
      <c r="G27" s="29" t="s">
        <v>59</v>
      </c>
      <c r="H27" s="29" t="s">
        <v>59</v>
      </c>
      <c r="I27" s="29" t="s">
        <v>59</v>
      </c>
      <c r="J27" s="29"/>
      <c r="K27" s="19"/>
      <c r="L27" s="19"/>
    </row>
    <row r="28" spans="1:12" s="2" customFormat="1" ht="39" customHeight="1">
      <c r="A28" s="28" t="s">
        <v>134</v>
      </c>
      <c r="B28" s="138" t="s">
        <v>177</v>
      </c>
      <c r="C28" s="157" t="s">
        <v>86</v>
      </c>
      <c r="D28" s="138" t="s">
        <v>304</v>
      </c>
      <c r="E28" s="29" t="s">
        <v>59</v>
      </c>
      <c r="F28" s="29">
        <f>'2019-2(6.3;6.4)'!E39</f>
        <v>260000</v>
      </c>
      <c r="G28" s="164">
        <f>F28</f>
        <v>260000</v>
      </c>
      <c r="H28" s="29" t="s">
        <v>59</v>
      </c>
      <c r="I28" s="29">
        <f>'2019-2(6.3;6.4)'!I39</f>
        <v>260000</v>
      </c>
      <c r="J28" s="29">
        <f>I28</f>
        <v>260000</v>
      </c>
      <c r="K28" s="5"/>
      <c r="L28" s="5"/>
    </row>
    <row r="29" spans="1:12" s="2" customFormat="1" ht="18.75" customHeight="1">
      <c r="A29" s="159" t="s">
        <v>20</v>
      </c>
      <c r="B29" s="160" t="s">
        <v>71</v>
      </c>
      <c r="C29" s="103"/>
      <c r="D29" s="103"/>
      <c r="E29" s="29" t="s">
        <v>59</v>
      </c>
      <c r="F29" s="29" t="s">
        <v>59</v>
      </c>
      <c r="G29" s="163"/>
      <c r="H29" s="29" t="s">
        <v>59</v>
      </c>
      <c r="I29" s="29" t="s">
        <v>59</v>
      </c>
      <c r="J29" s="166"/>
      <c r="K29" s="5"/>
      <c r="L29" s="5"/>
    </row>
    <row r="30" spans="1:12" s="2" customFormat="1" ht="48" customHeight="1">
      <c r="A30" s="28" t="s">
        <v>135</v>
      </c>
      <c r="B30" s="138" t="s">
        <v>178</v>
      </c>
      <c r="C30" s="157" t="s">
        <v>85</v>
      </c>
      <c r="D30" s="161" t="s">
        <v>299</v>
      </c>
      <c r="E30" s="29" t="s">
        <v>59</v>
      </c>
      <c r="F30" s="29">
        <v>8</v>
      </c>
      <c r="G30" s="164">
        <f>F30</f>
        <v>8</v>
      </c>
      <c r="H30" s="29" t="s">
        <v>59</v>
      </c>
      <c r="I30" s="29">
        <v>8</v>
      </c>
      <c r="J30" s="29">
        <f>I30</f>
        <v>8</v>
      </c>
      <c r="K30" s="5"/>
      <c r="L30" s="5"/>
    </row>
    <row r="31" spans="1:10" s="2" customFormat="1" ht="16.5" customHeight="1">
      <c r="A31" s="159" t="s">
        <v>25</v>
      </c>
      <c r="B31" s="160" t="s">
        <v>72</v>
      </c>
      <c r="C31" s="103"/>
      <c r="D31" s="103"/>
      <c r="E31" s="29" t="s">
        <v>59</v>
      </c>
      <c r="F31" s="29" t="s">
        <v>59</v>
      </c>
      <c r="G31" s="165"/>
      <c r="H31" s="29" t="s">
        <v>59</v>
      </c>
      <c r="I31" s="29" t="s">
        <v>59</v>
      </c>
      <c r="J31" s="157"/>
    </row>
    <row r="32" spans="1:10" s="2" customFormat="1" ht="23.25" customHeight="1">
      <c r="A32" s="28" t="s">
        <v>136</v>
      </c>
      <c r="B32" s="138" t="s">
        <v>179</v>
      </c>
      <c r="C32" s="157" t="s">
        <v>86</v>
      </c>
      <c r="D32" s="157" t="s">
        <v>138</v>
      </c>
      <c r="E32" s="29" t="s">
        <v>59</v>
      </c>
      <c r="F32" s="29">
        <f>F28/F30</f>
        <v>32500</v>
      </c>
      <c r="G32" s="164">
        <f>F32</f>
        <v>32500</v>
      </c>
      <c r="H32" s="29" t="s">
        <v>59</v>
      </c>
      <c r="I32" s="29">
        <f>I28/I30</f>
        <v>32500</v>
      </c>
      <c r="J32" s="29">
        <f>I32</f>
        <v>32500</v>
      </c>
    </row>
    <row r="33" spans="1:10" s="2" customFormat="1" ht="17.25" customHeight="1">
      <c r="A33" s="159" t="s">
        <v>26</v>
      </c>
      <c r="B33" s="160" t="s">
        <v>73</v>
      </c>
      <c r="C33" s="103"/>
      <c r="D33" s="103"/>
      <c r="E33" s="29" t="s">
        <v>59</v>
      </c>
      <c r="F33" s="29" t="s">
        <v>59</v>
      </c>
      <c r="G33" s="165"/>
      <c r="H33" s="29" t="s">
        <v>59</v>
      </c>
      <c r="I33" s="29" t="s">
        <v>59</v>
      </c>
      <c r="J33" s="157"/>
    </row>
    <row r="34" spans="1:10" s="18" customFormat="1" ht="37.5" customHeight="1">
      <c r="A34" s="28" t="s">
        <v>137</v>
      </c>
      <c r="B34" s="138" t="s">
        <v>180</v>
      </c>
      <c r="C34" s="157" t="s">
        <v>144</v>
      </c>
      <c r="D34" s="157" t="s">
        <v>138</v>
      </c>
      <c r="E34" s="29" t="s">
        <v>59</v>
      </c>
      <c r="F34" s="162">
        <f>F32/L16*100-100</f>
        <v>0</v>
      </c>
      <c r="G34" s="162">
        <f>F34</f>
        <v>0</v>
      </c>
      <c r="H34" s="29" t="s">
        <v>59</v>
      </c>
      <c r="I34" s="162">
        <f>I32/F32*100-100</f>
        <v>0</v>
      </c>
      <c r="J34" s="162">
        <f>I34</f>
        <v>0</v>
      </c>
    </row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18">
    <mergeCell ref="B1:N1"/>
    <mergeCell ref="B3:N3"/>
    <mergeCell ref="B25:I25"/>
    <mergeCell ref="E22:G22"/>
    <mergeCell ref="B8:L8"/>
    <mergeCell ref="A5:A6"/>
    <mergeCell ref="B5:B6"/>
    <mergeCell ref="C5:C6"/>
    <mergeCell ref="D5:D6"/>
    <mergeCell ref="E5:G5"/>
    <mergeCell ref="A22:A23"/>
    <mergeCell ref="B22:B23"/>
    <mergeCell ref="C22:C23"/>
    <mergeCell ref="D22:D23"/>
    <mergeCell ref="K5:M5"/>
    <mergeCell ref="B20:M20"/>
    <mergeCell ref="H22:J22"/>
    <mergeCell ref="H5:J5"/>
  </mergeCells>
  <printOptions horizontalCentered="1"/>
  <pageMargins left="0.2362204724409449" right="0.15748031496062992" top="0.2362204724409449" bottom="0.2362204724409449" header="0.1968503937007874" footer="0.2"/>
  <pageSetup fitToHeight="1" fitToWidth="1" horizontalDpi="600" verticalDpi="600" orientation="landscape" paperSize="9" scale="58" r:id="rId1"/>
  <rowBreaks count="1" manualBreakCount="1">
    <brk id="18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27"/>
  <sheetViews>
    <sheetView zoomScaleSheetLayoutView="100" zoomScalePageLayoutView="0" workbookViewId="0" topLeftCell="B1">
      <selection activeCell="A1" sqref="A1:IV118"/>
    </sheetView>
  </sheetViews>
  <sheetFormatPr defaultColWidth="9.00390625" defaultRowHeight="15.75"/>
  <cols>
    <col min="1" max="1" width="7.125" style="0" hidden="1" customWidth="1"/>
    <col min="2" max="2" width="5.375" style="4" customWidth="1"/>
    <col min="3" max="3" width="23.875" style="4" customWidth="1"/>
    <col min="4" max="4" width="9.375" style="4" customWidth="1"/>
    <col min="5" max="5" width="8.625" style="4" customWidth="1"/>
    <col min="6" max="6" width="9.50390625" style="4" customWidth="1"/>
    <col min="7" max="7" width="9.00390625" style="4" customWidth="1"/>
    <col min="8" max="8" width="9.50390625" style="4" customWidth="1"/>
    <col min="9" max="9" width="9.00390625" style="4" customWidth="1"/>
    <col min="10" max="10" width="9.25390625" style="4" customWidth="1"/>
    <col min="11" max="11" width="7.875" style="4" customWidth="1"/>
    <col min="12" max="12" width="9.50390625" style="4" customWidth="1"/>
    <col min="13" max="13" width="7.625" style="4" customWidth="1"/>
    <col min="14" max="14" width="6.00390625" style="4" customWidth="1"/>
    <col min="15" max="16" width="6.50390625" style="4" customWidth="1"/>
  </cols>
  <sheetData>
    <row r="1" spans="1:3" s="18" customFormat="1" ht="15">
      <c r="A1" s="20" t="s">
        <v>155</v>
      </c>
      <c r="B1" s="20"/>
      <c r="C1" s="12" t="s">
        <v>249</v>
      </c>
    </row>
    <row r="2" spans="9:15" s="18" customFormat="1" ht="15">
      <c r="I2" s="7"/>
      <c r="M2" s="7" t="s">
        <v>97</v>
      </c>
      <c r="N2" s="19"/>
      <c r="O2" s="19"/>
    </row>
    <row r="3" spans="1:15" s="18" customFormat="1" ht="42" customHeight="1">
      <c r="A3" s="190" t="s">
        <v>152</v>
      </c>
      <c r="B3" s="196" t="s">
        <v>111</v>
      </c>
      <c r="C3" s="197"/>
      <c r="D3" s="174" t="s">
        <v>231</v>
      </c>
      <c r="E3" s="175"/>
      <c r="F3" s="174" t="s">
        <v>238</v>
      </c>
      <c r="G3" s="175"/>
      <c r="H3" s="178" t="s">
        <v>232</v>
      </c>
      <c r="I3" s="178"/>
      <c r="J3" s="174" t="s">
        <v>191</v>
      </c>
      <c r="K3" s="175"/>
      <c r="L3" s="178" t="s">
        <v>250</v>
      </c>
      <c r="M3" s="178"/>
      <c r="N3" s="81"/>
      <c r="O3" s="81"/>
    </row>
    <row r="4" spans="1:15" s="18" customFormat="1" ht="36.75" customHeight="1">
      <c r="A4" s="191"/>
      <c r="B4" s="198"/>
      <c r="C4" s="199"/>
      <c r="D4" s="36" t="s">
        <v>3</v>
      </c>
      <c r="E4" s="36" t="s">
        <v>4</v>
      </c>
      <c r="F4" s="36" t="s">
        <v>3</v>
      </c>
      <c r="G4" s="36" t="s">
        <v>4</v>
      </c>
      <c r="H4" s="8" t="s">
        <v>3</v>
      </c>
      <c r="I4" s="8" t="s">
        <v>4</v>
      </c>
      <c r="J4" s="36" t="s">
        <v>3</v>
      </c>
      <c r="K4" s="36" t="s">
        <v>4</v>
      </c>
      <c r="L4" s="8" t="s">
        <v>3</v>
      </c>
      <c r="M4" s="8" t="s">
        <v>4</v>
      </c>
      <c r="N4" s="19"/>
      <c r="O4" s="64"/>
    </row>
    <row r="5" spans="1:15" s="18" customFormat="1" ht="15">
      <c r="A5" s="8">
        <v>1</v>
      </c>
      <c r="B5" s="174">
        <v>1</v>
      </c>
      <c r="C5" s="175"/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9"/>
      <c r="O5" s="64"/>
    </row>
    <row r="6" spans="1:15" s="18" customFormat="1" ht="15" hidden="1">
      <c r="A6" s="121"/>
      <c r="B6" s="121"/>
      <c r="C6" s="54" t="s">
        <v>103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9"/>
      <c r="O6" s="64"/>
    </row>
    <row r="7" spans="1:15" s="18" customFormat="1" ht="15">
      <c r="A7" s="95"/>
      <c r="B7" s="217" t="s">
        <v>10</v>
      </c>
      <c r="C7" s="218"/>
      <c r="D7" s="82" t="s">
        <v>59</v>
      </c>
      <c r="E7" s="82" t="s">
        <v>59</v>
      </c>
      <c r="F7" s="82" t="s">
        <v>59</v>
      </c>
      <c r="G7" s="82" t="s">
        <v>59</v>
      </c>
      <c r="H7" s="82" t="s">
        <v>59</v>
      </c>
      <c r="I7" s="82" t="s">
        <v>59</v>
      </c>
      <c r="J7" s="82" t="s">
        <v>59</v>
      </c>
      <c r="K7" s="82" t="s">
        <v>59</v>
      </c>
      <c r="L7" s="82" t="s">
        <v>59</v>
      </c>
      <c r="M7" s="82" t="s">
        <v>59</v>
      </c>
      <c r="N7" s="19"/>
      <c r="O7" s="83"/>
    </row>
    <row r="8" spans="1:15" s="18" customFormat="1" ht="15">
      <c r="A8" s="95"/>
      <c r="B8" s="217" t="s">
        <v>11</v>
      </c>
      <c r="C8" s="218"/>
      <c r="D8" s="82" t="s">
        <v>59</v>
      </c>
      <c r="E8" s="82" t="s">
        <v>59</v>
      </c>
      <c r="F8" s="82" t="s">
        <v>59</v>
      </c>
      <c r="G8" s="82" t="s">
        <v>59</v>
      </c>
      <c r="H8" s="82" t="s">
        <v>59</v>
      </c>
      <c r="I8" s="82" t="s">
        <v>59</v>
      </c>
      <c r="J8" s="82" t="s">
        <v>59</v>
      </c>
      <c r="K8" s="82" t="s">
        <v>59</v>
      </c>
      <c r="L8" s="82" t="s">
        <v>59</v>
      </c>
      <c r="M8" s="82" t="s">
        <v>59</v>
      </c>
      <c r="N8" s="19"/>
      <c r="O8" s="83"/>
    </row>
    <row r="9" spans="1:15" s="18" customFormat="1" ht="15">
      <c r="A9" s="95"/>
      <c r="B9" s="217" t="s">
        <v>12</v>
      </c>
      <c r="C9" s="218"/>
      <c r="D9" s="82" t="s">
        <v>59</v>
      </c>
      <c r="E9" s="82" t="s">
        <v>59</v>
      </c>
      <c r="F9" s="82" t="s">
        <v>59</v>
      </c>
      <c r="G9" s="82" t="s">
        <v>59</v>
      </c>
      <c r="H9" s="82" t="s">
        <v>59</v>
      </c>
      <c r="I9" s="82" t="s">
        <v>59</v>
      </c>
      <c r="J9" s="82" t="s">
        <v>59</v>
      </c>
      <c r="K9" s="82" t="s">
        <v>59</v>
      </c>
      <c r="L9" s="82" t="s">
        <v>59</v>
      </c>
      <c r="M9" s="82" t="s">
        <v>59</v>
      </c>
      <c r="N9" s="19"/>
      <c r="O9" s="83"/>
    </row>
    <row r="10" spans="1:15" s="18" customFormat="1" ht="15">
      <c r="A10" s="95"/>
      <c r="B10" s="217" t="s">
        <v>13</v>
      </c>
      <c r="C10" s="218"/>
      <c r="D10" s="82" t="s">
        <v>59</v>
      </c>
      <c r="E10" s="82" t="s">
        <v>59</v>
      </c>
      <c r="F10" s="82" t="s">
        <v>59</v>
      </c>
      <c r="G10" s="82" t="s">
        <v>59</v>
      </c>
      <c r="H10" s="82" t="s">
        <v>59</v>
      </c>
      <c r="I10" s="82" t="s">
        <v>59</v>
      </c>
      <c r="J10" s="82" t="s">
        <v>59</v>
      </c>
      <c r="K10" s="82" t="s">
        <v>59</v>
      </c>
      <c r="L10" s="82" t="s">
        <v>59</v>
      </c>
      <c r="M10" s="82" t="s">
        <v>59</v>
      </c>
      <c r="N10" s="19"/>
      <c r="O10" s="83"/>
    </row>
    <row r="11" spans="1:15" s="18" customFormat="1" ht="15">
      <c r="A11" s="96"/>
      <c r="B11" s="219" t="s">
        <v>221</v>
      </c>
      <c r="C11" s="220"/>
      <c r="D11" s="84" t="s">
        <v>59</v>
      </c>
      <c r="E11" s="84" t="s">
        <v>59</v>
      </c>
      <c r="F11" s="84" t="s">
        <v>59</v>
      </c>
      <c r="G11" s="84" t="s">
        <v>59</v>
      </c>
      <c r="H11" s="84" t="s">
        <v>59</v>
      </c>
      <c r="I11" s="84" t="s">
        <v>59</v>
      </c>
      <c r="J11" s="84" t="s">
        <v>59</v>
      </c>
      <c r="K11" s="84" t="s">
        <v>59</v>
      </c>
      <c r="L11" s="84" t="s">
        <v>59</v>
      </c>
      <c r="M11" s="82" t="s">
        <v>59</v>
      </c>
      <c r="N11" s="19"/>
      <c r="O11" s="83"/>
    </row>
    <row r="12" spans="1:15" s="18" customFormat="1" ht="42.75" customHeight="1">
      <c r="A12" s="97"/>
      <c r="B12" s="221" t="s">
        <v>251</v>
      </c>
      <c r="C12" s="222"/>
      <c r="D12" s="8" t="s">
        <v>7</v>
      </c>
      <c r="E12" s="85" t="s">
        <v>59</v>
      </c>
      <c r="F12" s="8" t="s">
        <v>7</v>
      </c>
      <c r="G12" s="85" t="s">
        <v>59</v>
      </c>
      <c r="H12" s="8" t="s">
        <v>7</v>
      </c>
      <c r="I12" s="85" t="s">
        <v>59</v>
      </c>
      <c r="J12" s="8" t="s">
        <v>7</v>
      </c>
      <c r="K12" s="85" t="s">
        <v>59</v>
      </c>
      <c r="L12" s="8" t="s">
        <v>7</v>
      </c>
      <c r="M12" s="85" t="s">
        <v>59</v>
      </c>
      <c r="N12" s="19"/>
      <c r="O12" s="86"/>
    </row>
    <row r="13" spans="1:15" s="18" customFormat="1" ht="15">
      <c r="A13" s="87"/>
      <c r="B13" s="87"/>
      <c r="C13" s="88"/>
      <c r="D13" s="64"/>
      <c r="E13" s="89"/>
      <c r="F13" s="64"/>
      <c r="G13" s="89"/>
      <c r="H13" s="64"/>
      <c r="I13" s="89"/>
      <c r="J13" s="64"/>
      <c r="M13" s="19"/>
      <c r="N13" s="19"/>
      <c r="O13" s="86"/>
    </row>
    <row r="14" spans="1:15" s="18" customFormat="1" ht="15">
      <c r="A14" s="87"/>
      <c r="B14" s="87"/>
      <c r="C14" s="88"/>
      <c r="D14" s="64"/>
      <c r="E14" s="89"/>
      <c r="F14" s="64"/>
      <c r="G14" s="89"/>
      <c r="H14" s="64"/>
      <c r="I14" s="89"/>
      <c r="J14" s="64"/>
      <c r="M14" s="19"/>
      <c r="N14" s="19"/>
      <c r="O14" s="86"/>
    </row>
    <row r="15" spans="1:3" s="18" customFormat="1" ht="15">
      <c r="A15" s="20" t="s">
        <v>74</v>
      </c>
      <c r="B15" s="20"/>
      <c r="C15" s="73" t="s">
        <v>252</v>
      </c>
    </row>
    <row r="16" spans="1:17" s="18" customFormat="1" ht="17.25" customHeight="1">
      <c r="A16" s="190" t="s">
        <v>152</v>
      </c>
      <c r="B16" s="190" t="s">
        <v>106</v>
      </c>
      <c r="C16" s="190" t="s">
        <v>30</v>
      </c>
      <c r="D16" s="174" t="s">
        <v>231</v>
      </c>
      <c r="E16" s="188"/>
      <c r="F16" s="188"/>
      <c r="G16" s="175"/>
      <c r="H16" s="174" t="s">
        <v>156</v>
      </c>
      <c r="I16" s="188"/>
      <c r="J16" s="188"/>
      <c r="K16" s="175"/>
      <c r="L16" s="174" t="s">
        <v>174</v>
      </c>
      <c r="M16" s="175"/>
      <c r="N16" s="174" t="s">
        <v>253</v>
      </c>
      <c r="O16" s="175"/>
      <c r="P16" s="174" t="s">
        <v>254</v>
      </c>
      <c r="Q16" s="175"/>
    </row>
    <row r="17" spans="1:17" s="18" customFormat="1" ht="16.5" customHeight="1">
      <c r="A17" s="215"/>
      <c r="B17" s="215"/>
      <c r="C17" s="215"/>
      <c r="D17" s="196" t="s">
        <v>3</v>
      </c>
      <c r="E17" s="197"/>
      <c r="F17" s="196" t="s">
        <v>4</v>
      </c>
      <c r="G17" s="197"/>
      <c r="H17" s="196" t="s">
        <v>3</v>
      </c>
      <c r="I17" s="197"/>
      <c r="J17" s="196" t="s">
        <v>4</v>
      </c>
      <c r="K17" s="197"/>
      <c r="L17" s="212" t="s">
        <v>6</v>
      </c>
      <c r="M17" s="212" t="s">
        <v>31</v>
      </c>
      <c r="N17" s="212" t="s">
        <v>6</v>
      </c>
      <c r="O17" s="212" t="s">
        <v>31</v>
      </c>
      <c r="P17" s="214" t="s">
        <v>6</v>
      </c>
      <c r="Q17" s="214" t="s">
        <v>31</v>
      </c>
    </row>
    <row r="18" spans="1:17" s="18" customFormat="1" ht="18" customHeight="1" hidden="1">
      <c r="A18" s="215"/>
      <c r="B18" s="215"/>
      <c r="C18" s="215"/>
      <c r="D18" s="198"/>
      <c r="E18" s="199"/>
      <c r="F18" s="198"/>
      <c r="G18" s="199"/>
      <c r="H18" s="198"/>
      <c r="I18" s="199"/>
      <c r="J18" s="198"/>
      <c r="K18" s="199"/>
      <c r="L18" s="212"/>
      <c r="M18" s="212"/>
      <c r="N18" s="212"/>
      <c r="O18" s="212"/>
      <c r="P18" s="214"/>
      <c r="Q18" s="214"/>
    </row>
    <row r="19" spans="1:17" s="18" customFormat="1" ht="48.75" customHeight="1">
      <c r="A19" s="216"/>
      <c r="B19" s="191"/>
      <c r="C19" s="191"/>
      <c r="D19" s="74" t="s">
        <v>32</v>
      </c>
      <c r="E19" s="74" t="s">
        <v>9</v>
      </c>
      <c r="F19" s="74" t="s">
        <v>32</v>
      </c>
      <c r="G19" s="74" t="s">
        <v>9</v>
      </c>
      <c r="H19" s="74" t="s">
        <v>32</v>
      </c>
      <c r="I19" s="74" t="s">
        <v>9</v>
      </c>
      <c r="J19" s="74" t="s">
        <v>32</v>
      </c>
      <c r="K19" s="74" t="s">
        <v>9</v>
      </c>
      <c r="L19" s="213"/>
      <c r="M19" s="213"/>
      <c r="N19" s="213"/>
      <c r="O19" s="213"/>
      <c r="P19" s="214"/>
      <c r="Q19" s="214"/>
    </row>
    <row r="20" spans="1:17" s="18" customFormat="1" ht="12" customHeight="1">
      <c r="A20" s="8">
        <v>1</v>
      </c>
      <c r="B20" s="8">
        <v>1</v>
      </c>
      <c r="C20" s="35">
        <v>2</v>
      </c>
      <c r="D20" s="35">
        <v>3</v>
      </c>
      <c r="E20" s="35">
        <v>4</v>
      </c>
      <c r="F20" s="35">
        <v>5</v>
      </c>
      <c r="G20" s="35">
        <v>6</v>
      </c>
      <c r="H20" s="35">
        <v>7</v>
      </c>
      <c r="I20" s="35">
        <v>8</v>
      </c>
      <c r="J20" s="35">
        <v>9</v>
      </c>
      <c r="K20" s="35">
        <v>10</v>
      </c>
      <c r="L20" s="35">
        <v>11</v>
      </c>
      <c r="M20" s="35">
        <v>12</v>
      </c>
      <c r="N20" s="90">
        <v>13</v>
      </c>
      <c r="O20" s="8">
        <v>14</v>
      </c>
      <c r="P20" s="8">
        <v>15</v>
      </c>
      <c r="Q20" s="8">
        <v>16</v>
      </c>
    </row>
    <row r="21" spans="1:17" s="18" customFormat="1" ht="12" customHeight="1">
      <c r="A21" s="8"/>
      <c r="B21" s="8"/>
      <c r="C21" s="91" t="s">
        <v>59</v>
      </c>
      <c r="D21" s="91" t="s">
        <v>59</v>
      </c>
      <c r="E21" s="91" t="s">
        <v>59</v>
      </c>
      <c r="F21" s="91" t="s">
        <v>59</v>
      </c>
      <c r="G21" s="91" t="s">
        <v>59</v>
      </c>
      <c r="H21" s="91" t="s">
        <v>59</v>
      </c>
      <c r="I21" s="91" t="s">
        <v>59</v>
      </c>
      <c r="J21" s="91" t="s">
        <v>59</v>
      </c>
      <c r="K21" s="91" t="s">
        <v>59</v>
      </c>
      <c r="L21" s="91" t="s">
        <v>59</v>
      </c>
      <c r="M21" s="91" t="s">
        <v>59</v>
      </c>
      <c r="N21" s="91" t="s">
        <v>59</v>
      </c>
      <c r="O21" s="91" t="s">
        <v>59</v>
      </c>
      <c r="P21" s="91" t="s">
        <v>59</v>
      </c>
      <c r="Q21" s="91" t="s">
        <v>59</v>
      </c>
    </row>
    <row r="22" spans="1:17" s="18" customFormat="1" ht="12" customHeight="1">
      <c r="A22" s="8"/>
      <c r="B22" s="8"/>
      <c r="C22" s="91" t="s">
        <v>59</v>
      </c>
      <c r="D22" s="8" t="s">
        <v>59</v>
      </c>
      <c r="E22" s="8" t="s">
        <v>59</v>
      </c>
      <c r="F22" s="8" t="s">
        <v>59</v>
      </c>
      <c r="G22" s="8" t="s">
        <v>59</v>
      </c>
      <c r="H22" s="8" t="s">
        <v>59</v>
      </c>
      <c r="I22" s="8" t="s">
        <v>59</v>
      </c>
      <c r="J22" s="8" t="s">
        <v>59</v>
      </c>
      <c r="K22" s="8" t="s">
        <v>59</v>
      </c>
      <c r="L22" s="8" t="s">
        <v>59</v>
      </c>
      <c r="M22" s="8" t="s">
        <v>59</v>
      </c>
      <c r="N22" s="8" t="s">
        <v>59</v>
      </c>
      <c r="O22" s="8" t="s">
        <v>59</v>
      </c>
      <c r="P22" s="8" t="s">
        <v>59</v>
      </c>
      <c r="Q22" s="8" t="s">
        <v>59</v>
      </c>
    </row>
    <row r="23" spans="1:17" s="18" customFormat="1" ht="15">
      <c r="A23" s="92"/>
      <c r="B23" s="92"/>
      <c r="C23" s="93" t="s">
        <v>255</v>
      </c>
      <c r="D23" s="8" t="s">
        <v>59</v>
      </c>
      <c r="E23" s="8" t="s">
        <v>59</v>
      </c>
      <c r="F23" s="8" t="s">
        <v>59</v>
      </c>
      <c r="G23" s="8" t="s">
        <v>59</v>
      </c>
      <c r="H23" s="8" t="s">
        <v>59</v>
      </c>
      <c r="I23" s="8" t="s">
        <v>59</v>
      </c>
      <c r="J23" s="8" t="s">
        <v>59</v>
      </c>
      <c r="K23" s="8" t="s">
        <v>59</v>
      </c>
      <c r="L23" s="8" t="s">
        <v>59</v>
      </c>
      <c r="M23" s="8" t="s">
        <v>59</v>
      </c>
      <c r="N23" s="8" t="s">
        <v>59</v>
      </c>
      <c r="O23" s="8" t="s">
        <v>59</v>
      </c>
      <c r="P23" s="8" t="s">
        <v>59</v>
      </c>
      <c r="Q23" s="8" t="s">
        <v>59</v>
      </c>
    </row>
    <row r="24" spans="1:17" s="18" customFormat="1" ht="51.75" customHeight="1">
      <c r="A24" s="92"/>
      <c r="B24" s="92"/>
      <c r="C24" s="94" t="s">
        <v>256</v>
      </c>
      <c r="D24" s="8" t="s">
        <v>7</v>
      </c>
      <c r="E24" s="8" t="s">
        <v>7</v>
      </c>
      <c r="F24" s="8" t="s">
        <v>59</v>
      </c>
      <c r="G24" s="8" t="s">
        <v>59</v>
      </c>
      <c r="H24" s="8" t="s">
        <v>7</v>
      </c>
      <c r="I24" s="8" t="s">
        <v>7</v>
      </c>
      <c r="J24" s="8" t="s">
        <v>59</v>
      </c>
      <c r="K24" s="8" t="s">
        <v>59</v>
      </c>
      <c r="L24" s="8" t="s">
        <v>7</v>
      </c>
      <c r="M24" s="8" t="s">
        <v>59</v>
      </c>
      <c r="N24" s="8" t="s">
        <v>7</v>
      </c>
      <c r="O24" s="8" t="s">
        <v>59</v>
      </c>
      <c r="P24" s="8" t="s">
        <v>7</v>
      </c>
      <c r="Q24" s="8" t="s">
        <v>59</v>
      </c>
    </row>
    <row r="25" spans="1:13" s="2" customFormat="1" ht="15">
      <c r="A25" s="314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</row>
    <row r="26" spans="1:11" s="2" customFormat="1" ht="15">
      <c r="A26" s="315"/>
      <c r="B26" s="309"/>
      <c r="C26" s="309"/>
      <c r="G26" s="316"/>
      <c r="K26" s="317"/>
    </row>
    <row r="27" spans="1:2" s="2" customFormat="1" ht="15">
      <c r="A27" s="315"/>
      <c r="B27" s="309"/>
    </row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32">
    <mergeCell ref="F3:G3"/>
    <mergeCell ref="H3:I3"/>
    <mergeCell ref="J3:K3"/>
    <mergeCell ref="L3:M3"/>
    <mergeCell ref="B5:C5"/>
    <mergeCell ref="B7:C7"/>
    <mergeCell ref="B8:C8"/>
    <mergeCell ref="B9:C9"/>
    <mergeCell ref="B10:C10"/>
    <mergeCell ref="B11:C11"/>
    <mergeCell ref="B12:C12"/>
    <mergeCell ref="C16:C19"/>
    <mergeCell ref="D16:G16"/>
    <mergeCell ref="H16:K16"/>
    <mergeCell ref="L16:M16"/>
    <mergeCell ref="N16:O16"/>
    <mergeCell ref="P16:Q16"/>
    <mergeCell ref="D17:E18"/>
    <mergeCell ref="F17:G18"/>
    <mergeCell ref="H17:I18"/>
    <mergeCell ref="J17:K18"/>
    <mergeCell ref="Q17:Q19"/>
    <mergeCell ref="M17:M19"/>
    <mergeCell ref="N17:N19"/>
    <mergeCell ref="O17:O19"/>
    <mergeCell ref="P17:P19"/>
    <mergeCell ref="A3:A4"/>
    <mergeCell ref="B3:C4"/>
    <mergeCell ref="D3:E3"/>
    <mergeCell ref="A16:A19"/>
    <mergeCell ref="B16:B19"/>
    <mergeCell ref="L17:L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119"/>
  <sheetViews>
    <sheetView view="pageBreakPreview" zoomScale="78" zoomScaleNormal="86" zoomScaleSheetLayoutView="78" zoomScalePageLayoutView="0" workbookViewId="0" topLeftCell="A1">
      <selection activeCell="A1" sqref="A1:IV118"/>
    </sheetView>
  </sheetViews>
  <sheetFormatPr defaultColWidth="9.00390625" defaultRowHeight="15.75"/>
  <cols>
    <col min="1" max="1" width="4.25390625" style="3" customWidth="1"/>
    <col min="2" max="2" width="3.875" style="3" hidden="1" customWidth="1"/>
    <col min="3" max="3" width="25.375" style="3" customWidth="1"/>
    <col min="4" max="4" width="44.75390625" style="3" customWidth="1"/>
    <col min="5" max="5" width="38.375" style="120" hidden="1" customWidth="1"/>
    <col min="6" max="6" width="9.75390625" style="3" customWidth="1"/>
    <col min="7" max="8" width="10.00390625" style="3" customWidth="1"/>
    <col min="9" max="9" width="9.00390625" style="3" customWidth="1"/>
    <col min="10" max="11" width="9.875" style="3" customWidth="1"/>
    <col min="12" max="12" width="9.00390625" style="3" customWidth="1"/>
    <col min="13" max="13" width="10.125" style="3" customWidth="1"/>
  </cols>
  <sheetData>
    <row r="1" spans="1:5" s="2" customFormat="1" ht="15">
      <c r="A1" s="309"/>
      <c r="B1" s="309"/>
      <c r="E1" s="40"/>
    </row>
    <row r="2" spans="1:14" s="2" customFormat="1" ht="15">
      <c r="A2" s="12" t="s">
        <v>75</v>
      </c>
      <c r="B2" s="20" t="s">
        <v>75</v>
      </c>
      <c r="C2" s="12" t="s">
        <v>319</v>
      </c>
      <c r="D2" s="12"/>
      <c r="E2" s="39"/>
      <c r="F2" s="12"/>
      <c r="G2" s="18"/>
      <c r="H2" s="18"/>
      <c r="I2" s="18"/>
      <c r="J2" s="98"/>
      <c r="K2" s="98"/>
      <c r="L2" s="18"/>
      <c r="M2" s="18"/>
      <c r="N2" s="18"/>
    </row>
    <row r="3" spans="1:14" s="2" customFormat="1" ht="15">
      <c r="A3" s="18"/>
      <c r="B3" s="20"/>
      <c r="C3" s="12"/>
      <c r="D3" s="12"/>
      <c r="E3" s="39"/>
      <c r="F3" s="12"/>
      <c r="G3" s="18"/>
      <c r="H3" s="18"/>
      <c r="I3" s="18"/>
      <c r="J3" s="98"/>
      <c r="K3" s="98"/>
      <c r="L3" s="18"/>
      <c r="M3" s="18"/>
      <c r="N3" s="18"/>
    </row>
    <row r="4" spans="1:14" s="2" customFormat="1" ht="15">
      <c r="A4" s="12" t="s">
        <v>228</v>
      </c>
      <c r="B4" s="20" t="s">
        <v>76</v>
      </c>
      <c r="C4" s="12" t="s">
        <v>257</v>
      </c>
      <c r="D4" s="12"/>
      <c r="E4" s="39"/>
      <c r="F4" s="18"/>
      <c r="G4" s="18"/>
      <c r="H4" s="18"/>
      <c r="I4" s="18"/>
      <c r="J4" s="18"/>
      <c r="K4" s="18"/>
      <c r="L4" s="18"/>
      <c r="M4" s="18"/>
      <c r="N4" s="18"/>
    </row>
    <row r="5" spans="1:14" s="2" customFormat="1" ht="23.25" customHeight="1">
      <c r="A5" s="18"/>
      <c r="B5" s="18"/>
      <c r="C5" s="18"/>
      <c r="D5" s="18"/>
      <c r="E5" s="40"/>
      <c r="F5" s="18"/>
      <c r="G5" s="18"/>
      <c r="H5" s="18"/>
      <c r="I5" s="18"/>
      <c r="J5" s="18"/>
      <c r="K5" s="18"/>
      <c r="L5" s="18"/>
      <c r="M5" s="7"/>
      <c r="N5" s="7" t="s">
        <v>97</v>
      </c>
    </row>
    <row r="6" spans="1:14" s="2" customFormat="1" ht="43.5" customHeight="1">
      <c r="A6" s="190" t="s">
        <v>106</v>
      </c>
      <c r="B6" s="190" t="s">
        <v>77</v>
      </c>
      <c r="C6" s="190" t="s">
        <v>258</v>
      </c>
      <c r="D6" s="190" t="s">
        <v>34</v>
      </c>
      <c r="E6" s="204" t="s">
        <v>35</v>
      </c>
      <c r="F6" s="174" t="s">
        <v>231</v>
      </c>
      <c r="G6" s="188"/>
      <c r="H6" s="175"/>
      <c r="I6" s="174" t="s">
        <v>238</v>
      </c>
      <c r="J6" s="188"/>
      <c r="K6" s="175"/>
      <c r="L6" s="174" t="s">
        <v>232</v>
      </c>
      <c r="M6" s="188"/>
      <c r="N6" s="175"/>
    </row>
    <row r="7" spans="1:14" s="2" customFormat="1" ht="29.25" customHeight="1">
      <c r="A7" s="191"/>
      <c r="B7" s="191"/>
      <c r="C7" s="191"/>
      <c r="D7" s="191"/>
      <c r="E7" s="205"/>
      <c r="F7" s="36" t="s">
        <v>3</v>
      </c>
      <c r="G7" s="36" t="s">
        <v>4</v>
      </c>
      <c r="H7" s="36" t="s">
        <v>153</v>
      </c>
      <c r="I7" s="36" t="s">
        <v>3</v>
      </c>
      <c r="J7" s="36" t="s">
        <v>4</v>
      </c>
      <c r="K7" s="36" t="s">
        <v>101</v>
      </c>
      <c r="L7" s="8" t="s">
        <v>3</v>
      </c>
      <c r="M7" s="8" t="s">
        <v>4</v>
      </c>
      <c r="N7" s="36" t="s">
        <v>259</v>
      </c>
    </row>
    <row r="8" spans="1:14" s="2" customFormat="1" ht="15">
      <c r="A8" s="8">
        <v>1</v>
      </c>
      <c r="B8" s="8">
        <v>2</v>
      </c>
      <c r="C8" s="8">
        <v>2</v>
      </c>
      <c r="D8" s="8">
        <v>3</v>
      </c>
      <c r="E8" s="121">
        <v>4</v>
      </c>
      <c r="F8" s="8">
        <v>4</v>
      </c>
      <c r="G8" s="8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8">
        <v>11</v>
      </c>
      <c r="N8" s="8">
        <v>12</v>
      </c>
    </row>
    <row r="9" spans="1:14" s="18" customFormat="1" ht="66.75" customHeight="1">
      <c r="A9" s="190" t="s">
        <v>28</v>
      </c>
      <c r="B9" s="141" t="s">
        <v>133</v>
      </c>
      <c r="C9" s="190" t="s">
        <v>298</v>
      </c>
      <c r="D9" s="142" t="s">
        <v>297</v>
      </c>
      <c r="E9" s="53" t="s">
        <v>181</v>
      </c>
      <c r="F9" s="139" t="s">
        <v>59</v>
      </c>
      <c r="G9" s="35" t="s">
        <v>59</v>
      </c>
      <c r="H9" s="35" t="s">
        <v>59</v>
      </c>
      <c r="I9" s="35" t="s">
        <v>59</v>
      </c>
      <c r="J9" s="35" t="s">
        <v>59</v>
      </c>
      <c r="K9" s="35" t="s">
        <v>59</v>
      </c>
      <c r="L9" s="35" t="s">
        <v>59</v>
      </c>
      <c r="M9" s="35" t="s">
        <v>59</v>
      </c>
      <c r="N9" s="35" t="s">
        <v>59</v>
      </c>
    </row>
    <row r="10" spans="1:14" s="18" customFormat="1" ht="19.5" customHeight="1">
      <c r="A10" s="215"/>
      <c r="B10" s="141"/>
      <c r="C10" s="215"/>
      <c r="D10" s="143" t="s">
        <v>182</v>
      </c>
      <c r="E10" s="53" t="s">
        <v>182</v>
      </c>
      <c r="F10" s="139" t="s">
        <v>59</v>
      </c>
      <c r="G10" s="139">
        <f>'2019-2(6;6.1;6.2)цдм'!G40</f>
        <v>43478</v>
      </c>
      <c r="H10" s="139">
        <f>G10</f>
        <v>43478</v>
      </c>
      <c r="I10" s="35" t="s">
        <v>59</v>
      </c>
      <c r="J10" s="139">
        <f>'2019-2(6;6.1;6.2)цдм'!I40</f>
        <v>143000</v>
      </c>
      <c r="K10" s="139">
        <f>J10</f>
        <v>143000</v>
      </c>
      <c r="L10" s="35" t="s">
        <v>59</v>
      </c>
      <c r="M10" s="139" t="s">
        <v>59</v>
      </c>
      <c r="N10" s="139" t="str">
        <f>M10</f>
        <v>-</v>
      </c>
    </row>
    <row r="11" spans="1:14" s="18" customFormat="1" ht="18.75" customHeight="1">
      <c r="A11" s="191"/>
      <c r="B11" s="141"/>
      <c r="C11" s="191"/>
      <c r="D11" s="143" t="s">
        <v>183</v>
      </c>
      <c r="E11" s="53" t="s">
        <v>183</v>
      </c>
      <c r="F11" s="139" t="s">
        <v>59</v>
      </c>
      <c r="G11" s="139">
        <f>'2019-2(6;6.1;6.2) апс'!G40</f>
        <v>14845.98</v>
      </c>
      <c r="H11" s="139">
        <f>G11</f>
        <v>14845.98</v>
      </c>
      <c r="I11" s="35" t="s">
        <v>59</v>
      </c>
      <c r="J11" s="139">
        <f>'2019-2(6;6.1;6.2) апс'!I40</f>
        <v>38495</v>
      </c>
      <c r="K11" s="139">
        <f>J11</f>
        <v>38495</v>
      </c>
      <c r="L11" s="35" t="s">
        <v>59</v>
      </c>
      <c r="M11" s="139" t="s">
        <v>59</v>
      </c>
      <c r="N11" s="139" t="str">
        <f>M11</f>
        <v>-</v>
      </c>
    </row>
    <row r="12" spans="1:14" s="18" customFormat="1" ht="30" customHeight="1">
      <c r="A12" s="190" t="s">
        <v>20</v>
      </c>
      <c r="B12" s="141"/>
      <c r="C12" s="190" t="s">
        <v>299</v>
      </c>
      <c r="D12" s="143" t="s">
        <v>181</v>
      </c>
      <c r="E12" s="53"/>
      <c r="F12" s="139" t="s">
        <v>59</v>
      </c>
      <c r="G12" s="139" t="s">
        <v>59</v>
      </c>
      <c r="H12" s="139" t="s">
        <v>59</v>
      </c>
      <c r="I12" s="139" t="s">
        <v>59</v>
      </c>
      <c r="J12" s="139" t="s">
        <v>59</v>
      </c>
      <c r="K12" s="139" t="s">
        <v>59</v>
      </c>
      <c r="L12" s="139" t="s">
        <v>59</v>
      </c>
      <c r="M12" s="139" t="s">
        <v>59</v>
      </c>
      <c r="N12" s="139" t="s">
        <v>59</v>
      </c>
    </row>
    <row r="13" spans="1:14" s="18" customFormat="1" ht="18.75" customHeight="1">
      <c r="A13" s="215"/>
      <c r="B13" s="141"/>
      <c r="C13" s="215"/>
      <c r="D13" s="143" t="s">
        <v>182</v>
      </c>
      <c r="E13" s="53"/>
      <c r="F13" s="139" t="s">
        <v>59</v>
      </c>
      <c r="G13" s="139" t="s">
        <v>59</v>
      </c>
      <c r="H13" s="139" t="s">
        <v>59</v>
      </c>
      <c r="I13" s="139" t="s">
        <v>59</v>
      </c>
      <c r="J13" s="139" t="s">
        <v>59</v>
      </c>
      <c r="K13" s="139" t="s">
        <v>59</v>
      </c>
      <c r="L13" s="139" t="s">
        <v>59</v>
      </c>
      <c r="M13" s="139">
        <f>'2019-2(6;6.1;6.2)цдм'!M40</f>
        <v>167000</v>
      </c>
      <c r="N13" s="139">
        <f>M13</f>
        <v>167000</v>
      </c>
    </row>
    <row r="14" spans="1:14" s="18" customFormat="1" ht="18.75" customHeight="1">
      <c r="A14" s="191"/>
      <c r="B14" s="141"/>
      <c r="C14" s="191"/>
      <c r="D14" s="143" t="s">
        <v>183</v>
      </c>
      <c r="E14" s="53"/>
      <c r="F14" s="139" t="s">
        <v>59</v>
      </c>
      <c r="G14" s="139" t="s">
        <v>59</v>
      </c>
      <c r="H14" s="139" t="s">
        <v>59</v>
      </c>
      <c r="I14" s="139" t="s">
        <v>59</v>
      </c>
      <c r="J14" s="139" t="s">
        <v>59</v>
      </c>
      <c r="K14" s="139" t="s">
        <v>59</v>
      </c>
      <c r="L14" s="139" t="s">
        <v>59</v>
      </c>
      <c r="M14" s="139">
        <f>'2019-2(6;6.1;6.2) апс'!M40</f>
        <v>93000</v>
      </c>
      <c r="N14" s="139">
        <f>M14</f>
        <v>93000</v>
      </c>
    </row>
    <row r="15" spans="1:14" s="18" customFormat="1" ht="15">
      <c r="A15" s="8"/>
      <c r="B15" s="8"/>
      <c r="C15" s="102" t="s">
        <v>221</v>
      </c>
      <c r="D15" s="8"/>
      <c r="E15" s="121"/>
      <c r="F15" s="128" t="str">
        <f>F9</f>
        <v>-</v>
      </c>
      <c r="G15" s="128">
        <f>G10+G11</f>
        <v>58323.979999999996</v>
      </c>
      <c r="H15" s="128">
        <f>H10+H11</f>
        <v>58323.979999999996</v>
      </c>
      <c r="I15" s="128" t="s">
        <v>59</v>
      </c>
      <c r="J15" s="128">
        <f>J10+J11</f>
        <v>181495</v>
      </c>
      <c r="K15" s="128">
        <f>K10+K11</f>
        <v>181495</v>
      </c>
      <c r="L15" s="128" t="s">
        <v>59</v>
      </c>
      <c r="M15" s="128">
        <f>M13+M14</f>
        <v>260000</v>
      </c>
      <c r="N15" s="128">
        <f>N13+N14</f>
        <v>260000</v>
      </c>
    </row>
    <row r="16" s="18" customFormat="1" ht="15">
      <c r="E16" s="40"/>
    </row>
    <row r="17" spans="1:5" s="18" customFormat="1" ht="15">
      <c r="A17" s="12" t="s">
        <v>229</v>
      </c>
      <c r="B17" s="20" t="s">
        <v>78</v>
      </c>
      <c r="C17" s="12" t="s">
        <v>320</v>
      </c>
      <c r="D17" s="12"/>
      <c r="E17" s="39"/>
    </row>
    <row r="18" spans="1:13" s="2" customFormat="1" ht="17.25" customHeight="1">
      <c r="A18" s="18"/>
      <c r="B18" s="18"/>
      <c r="C18" s="18"/>
      <c r="D18" s="18"/>
      <c r="E18" s="40"/>
      <c r="F18" s="18"/>
      <c r="G18" s="18"/>
      <c r="H18" s="18"/>
      <c r="I18" s="18"/>
      <c r="J18" s="7"/>
      <c r="K18" s="7" t="s">
        <v>97</v>
      </c>
      <c r="L18" s="18"/>
      <c r="M18" s="18"/>
    </row>
    <row r="19" spans="1:13" s="2" customFormat="1" ht="15.75" customHeight="1">
      <c r="A19" s="190" t="s">
        <v>106</v>
      </c>
      <c r="B19" s="190" t="s">
        <v>77</v>
      </c>
      <c r="C19" s="190" t="s">
        <v>258</v>
      </c>
      <c r="D19" s="190" t="s">
        <v>34</v>
      </c>
      <c r="E19" s="204" t="s">
        <v>35</v>
      </c>
      <c r="F19" s="174" t="s">
        <v>191</v>
      </c>
      <c r="G19" s="188"/>
      <c r="H19" s="175"/>
      <c r="I19" s="174" t="s">
        <v>248</v>
      </c>
      <c r="J19" s="188"/>
      <c r="K19" s="175"/>
      <c r="L19" s="255"/>
      <c r="M19" s="255"/>
    </row>
    <row r="20" spans="1:13" s="2" customFormat="1" ht="33.75" customHeight="1">
      <c r="A20" s="191"/>
      <c r="B20" s="191"/>
      <c r="C20" s="191"/>
      <c r="D20" s="191"/>
      <c r="E20" s="205"/>
      <c r="F20" s="36" t="s">
        <v>3</v>
      </c>
      <c r="G20" s="36" t="s">
        <v>4</v>
      </c>
      <c r="H20" s="36" t="s">
        <v>153</v>
      </c>
      <c r="I20" s="8" t="s">
        <v>3</v>
      </c>
      <c r="J20" s="8" t="s">
        <v>4</v>
      </c>
      <c r="K20" s="36" t="s">
        <v>101</v>
      </c>
      <c r="L20" s="64"/>
      <c r="M20" s="64"/>
    </row>
    <row r="21" spans="1:13" s="2" customFormat="1" ht="13.5" customHeight="1">
      <c r="A21" s="8">
        <v>1</v>
      </c>
      <c r="B21" s="8">
        <v>2</v>
      </c>
      <c r="C21" s="8">
        <v>2</v>
      </c>
      <c r="D21" s="8">
        <v>3</v>
      </c>
      <c r="E21" s="121">
        <v>4</v>
      </c>
      <c r="F21" s="8">
        <v>4</v>
      </c>
      <c r="G21" s="8">
        <v>5</v>
      </c>
      <c r="H21" s="8">
        <v>6</v>
      </c>
      <c r="I21" s="8">
        <v>7</v>
      </c>
      <c r="J21" s="8">
        <v>8</v>
      </c>
      <c r="K21" s="8">
        <v>9</v>
      </c>
      <c r="L21" s="64"/>
      <c r="M21" s="64"/>
    </row>
    <row r="22" spans="1:13" s="18" customFormat="1" ht="30.75" customHeight="1">
      <c r="A22" s="190" t="s">
        <v>28</v>
      </c>
      <c r="B22" s="141" t="s">
        <v>133</v>
      </c>
      <c r="C22" s="190" t="s">
        <v>299</v>
      </c>
      <c r="D22" s="143" t="s">
        <v>181</v>
      </c>
      <c r="E22" s="143" t="s">
        <v>181</v>
      </c>
      <c r="F22" s="35" t="s">
        <v>59</v>
      </c>
      <c r="G22" s="35" t="s">
        <v>59</v>
      </c>
      <c r="H22" s="35" t="s">
        <v>59</v>
      </c>
      <c r="I22" s="35" t="s">
        <v>59</v>
      </c>
      <c r="J22" s="35" t="s">
        <v>59</v>
      </c>
      <c r="K22" s="35" t="s">
        <v>59</v>
      </c>
      <c r="L22" s="64"/>
      <c r="M22" s="64"/>
    </row>
    <row r="23" spans="1:13" s="18" customFormat="1" ht="16.5" customHeight="1">
      <c r="A23" s="215"/>
      <c r="B23" s="141"/>
      <c r="C23" s="215"/>
      <c r="D23" s="143" t="s">
        <v>182</v>
      </c>
      <c r="E23" s="143" t="s">
        <v>182</v>
      </c>
      <c r="F23" s="35" t="s">
        <v>59</v>
      </c>
      <c r="G23" s="139">
        <f>'2019-2(6.3;6.4)цдм'!E39</f>
        <v>167000</v>
      </c>
      <c r="H23" s="139">
        <f>G23</f>
        <v>167000</v>
      </c>
      <c r="I23" s="35" t="s">
        <v>59</v>
      </c>
      <c r="J23" s="139">
        <f>'2019-2(6.3;6.4)цдм'!I39</f>
        <v>167000</v>
      </c>
      <c r="K23" s="139">
        <f>J23</f>
        <v>167000</v>
      </c>
      <c r="L23" s="64"/>
      <c r="M23" s="64"/>
    </row>
    <row r="24" spans="1:13" s="18" customFormat="1" ht="16.5" customHeight="1">
      <c r="A24" s="191"/>
      <c r="B24" s="141"/>
      <c r="C24" s="191"/>
      <c r="D24" s="143" t="s">
        <v>183</v>
      </c>
      <c r="E24" s="143" t="s">
        <v>183</v>
      </c>
      <c r="F24" s="35" t="s">
        <v>59</v>
      </c>
      <c r="G24" s="139">
        <f>'2019-2(6.3;6.4)апс'!E39</f>
        <v>93000</v>
      </c>
      <c r="H24" s="139">
        <f>G24</f>
        <v>93000</v>
      </c>
      <c r="I24" s="35" t="s">
        <v>59</v>
      </c>
      <c r="J24" s="139">
        <f>'2019-2(6.3;6.4)апс'!I39</f>
        <v>93000</v>
      </c>
      <c r="K24" s="139">
        <f>J24</f>
        <v>93000</v>
      </c>
      <c r="L24" s="64"/>
      <c r="M24" s="64"/>
    </row>
    <row r="25" spans="1:13" s="18" customFormat="1" ht="15">
      <c r="A25" s="8"/>
      <c r="B25" s="8"/>
      <c r="C25" s="102" t="s">
        <v>221</v>
      </c>
      <c r="D25" s="8"/>
      <c r="E25" s="8"/>
      <c r="F25" s="128" t="s">
        <v>59</v>
      </c>
      <c r="G25" s="128">
        <f>G23+G24</f>
        <v>260000</v>
      </c>
      <c r="H25" s="128">
        <f>H23+H24</f>
        <v>260000</v>
      </c>
      <c r="I25" s="128" t="str">
        <f>I22</f>
        <v>-</v>
      </c>
      <c r="J25" s="128">
        <f>J23+J24</f>
        <v>260000</v>
      </c>
      <c r="K25" s="128">
        <f>K23+K24</f>
        <v>260000</v>
      </c>
      <c r="L25" s="64"/>
      <c r="M25" s="64"/>
    </row>
    <row r="26" s="18" customFormat="1" ht="15"/>
    <row r="27" spans="4:9" s="18" customFormat="1" ht="15">
      <c r="D27" s="19"/>
      <c r="E27" s="19"/>
      <c r="F27" s="19"/>
      <c r="G27" s="19"/>
      <c r="H27" s="19"/>
      <c r="I27" s="19"/>
    </row>
    <row r="28" s="18" customFormat="1" ht="15"/>
    <row r="29" s="2" customFormat="1" ht="15">
      <c r="E29" s="40"/>
    </row>
    <row r="30" s="2" customFormat="1" ht="15">
      <c r="E30" s="40"/>
    </row>
    <row r="31" s="2" customFormat="1" ht="15">
      <c r="E31" s="40"/>
    </row>
    <row r="32" s="2" customFormat="1" ht="15">
      <c r="E32" s="40"/>
    </row>
    <row r="33" s="2" customFormat="1" ht="15">
      <c r="E33" s="40"/>
    </row>
    <row r="34" s="2" customFormat="1" ht="15">
      <c r="E34" s="40"/>
    </row>
    <row r="35" s="2" customFormat="1" ht="15">
      <c r="E35" s="40"/>
    </row>
    <row r="36" s="2" customFormat="1" ht="15">
      <c r="E36" s="40"/>
    </row>
    <row r="37" s="2" customFormat="1" ht="15">
      <c r="E37" s="40"/>
    </row>
    <row r="38" s="2" customFormat="1" ht="15">
      <c r="E38" s="40"/>
    </row>
    <row r="39" s="2" customFormat="1" ht="15">
      <c r="E39" s="40"/>
    </row>
    <row r="40" s="2" customFormat="1" ht="15">
      <c r="E40" s="40"/>
    </row>
    <row r="41" s="2" customFormat="1" ht="15">
      <c r="E41" s="40"/>
    </row>
    <row r="42" s="2" customFormat="1" ht="15">
      <c r="E42" s="40"/>
    </row>
    <row r="43" s="2" customFormat="1" ht="15">
      <c r="E43" s="40"/>
    </row>
    <row r="44" s="2" customFormat="1" ht="15">
      <c r="E44" s="40"/>
    </row>
    <row r="45" s="2" customFormat="1" ht="15">
      <c r="E45" s="40"/>
    </row>
    <row r="46" s="2" customFormat="1" ht="15">
      <c r="E46" s="40"/>
    </row>
    <row r="47" s="2" customFormat="1" ht="15">
      <c r="E47" s="40"/>
    </row>
    <row r="48" s="2" customFormat="1" ht="15">
      <c r="E48" s="40"/>
    </row>
    <row r="49" s="2" customFormat="1" ht="15">
      <c r="E49" s="40"/>
    </row>
    <row r="50" s="2" customFormat="1" ht="15">
      <c r="E50" s="40"/>
    </row>
    <row r="51" s="2" customFormat="1" ht="15">
      <c r="E51" s="40"/>
    </row>
    <row r="52" s="2" customFormat="1" ht="15">
      <c r="E52" s="40"/>
    </row>
    <row r="53" s="2" customFormat="1" ht="15">
      <c r="E53" s="40"/>
    </row>
    <row r="54" s="2" customFormat="1" ht="15">
      <c r="E54" s="40"/>
    </row>
    <row r="55" s="2" customFormat="1" ht="15">
      <c r="E55" s="40"/>
    </row>
    <row r="56" s="2" customFormat="1" ht="15">
      <c r="E56" s="40"/>
    </row>
    <row r="57" s="2" customFormat="1" ht="15">
      <c r="E57" s="40"/>
    </row>
    <row r="58" s="2" customFormat="1" ht="15">
      <c r="E58" s="40"/>
    </row>
    <row r="59" s="2" customFormat="1" ht="15">
      <c r="E59" s="40"/>
    </row>
    <row r="60" s="2" customFormat="1" ht="15">
      <c r="E60" s="40"/>
    </row>
    <row r="61" s="2" customFormat="1" ht="15">
      <c r="E61" s="40"/>
    </row>
    <row r="62" s="2" customFormat="1" ht="15">
      <c r="E62" s="40"/>
    </row>
    <row r="63" s="2" customFormat="1" ht="15">
      <c r="E63" s="40"/>
    </row>
    <row r="64" s="2" customFormat="1" ht="15">
      <c r="E64" s="40"/>
    </row>
    <row r="65" s="2" customFormat="1" ht="15">
      <c r="E65" s="40"/>
    </row>
    <row r="66" s="2" customFormat="1" ht="15">
      <c r="E66" s="40"/>
    </row>
    <row r="67" s="2" customFormat="1" ht="15">
      <c r="E67" s="40"/>
    </row>
    <row r="68" s="2" customFormat="1" ht="15">
      <c r="E68" s="40"/>
    </row>
    <row r="69" s="2" customFormat="1" ht="15">
      <c r="E69" s="40"/>
    </row>
    <row r="70" s="2" customFormat="1" ht="15">
      <c r="E70" s="40"/>
    </row>
    <row r="71" s="2" customFormat="1" ht="15">
      <c r="E71" s="40"/>
    </row>
    <row r="72" s="2" customFormat="1" ht="15">
      <c r="E72" s="40"/>
    </row>
    <row r="73" s="2" customFormat="1" ht="15">
      <c r="E73" s="40"/>
    </row>
    <row r="74" s="2" customFormat="1" ht="15">
      <c r="E74" s="40"/>
    </row>
    <row r="75" s="2" customFormat="1" ht="15">
      <c r="E75" s="40"/>
    </row>
    <row r="76" s="2" customFormat="1" ht="15">
      <c r="E76" s="40"/>
    </row>
    <row r="77" s="2" customFormat="1" ht="15">
      <c r="E77" s="40"/>
    </row>
    <row r="78" s="2" customFormat="1" ht="15">
      <c r="E78" s="40"/>
    </row>
    <row r="79" s="2" customFormat="1" ht="15">
      <c r="E79" s="40"/>
    </row>
    <row r="80" s="2" customFormat="1" ht="15">
      <c r="E80" s="40"/>
    </row>
    <row r="81" s="2" customFormat="1" ht="15">
      <c r="E81" s="40"/>
    </row>
    <row r="82" s="2" customFormat="1" ht="15">
      <c r="E82" s="40"/>
    </row>
    <row r="83" s="2" customFormat="1" ht="15">
      <c r="E83" s="40"/>
    </row>
    <row r="84" s="2" customFormat="1" ht="15">
      <c r="E84" s="40"/>
    </row>
    <row r="85" s="2" customFormat="1" ht="15">
      <c r="E85" s="40"/>
    </row>
    <row r="86" s="2" customFormat="1" ht="15">
      <c r="E86" s="40"/>
    </row>
    <row r="87" s="2" customFormat="1" ht="15">
      <c r="E87" s="40"/>
    </row>
    <row r="88" s="2" customFormat="1" ht="15">
      <c r="E88" s="40"/>
    </row>
    <row r="89" s="2" customFormat="1" ht="15">
      <c r="E89" s="40"/>
    </row>
    <row r="90" s="2" customFormat="1" ht="15">
      <c r="E90" s="40"/>
    </row>
    <row r="91" s="2" customFormat="1" ht="15">
      <c r="E91" s="40"/>
    </row>
    <row r="92" s="2" customFormat="1" ht="15">
      <c r="E92" s="40"/>
    </row>
    <row r="93" s="2" customFormat="1" ht="15">
      <c r="E93" s="40"/>
    </row>
    <row r="94" s="2" customFormat="1" ht="15">
      <c r="E94" s="40"/>
    </row>
    <row r="95" s="2" customFormat="1" ht="15">
      <c r="E95" s="40"/>
    </row>
    <row r="96" s="2" customFormat="1" ht="15">
      <c r="E96" s="40"/>
    </row>
    <row r="97" s="2" customFormat="1" ht="15">
      <c r="E97" s="40"/>
    </row>
    <row r="98" s="2" customFormat="1" ht="15">
      <c r="E98" s="40"/>
    </row>
    <row r="99" s="2" customFormat="1" ht="15">
      <c r="E99" s="40"/>
    </row>
    <row r="100" s="2" customFormat="1" ht="15">
      <c r="E100" s="40"/>
    </row>
    <row r="101" s="2" customFormat="1" ht="15">
      <c r="E101" s="40"/>
    </row>
    <row r="102" s="2" customFormat="1" ht="15">
      <c r="E102" s="40"/>
    </row>
    <row r="103" s="2" customFormat="1" ht="15">
      <c r="E103" s="40"/>
    </row>
    <row r="104" s="2" customFormat="1" ht="15">
      <c r="E104" s="40"/>
    </row>
    <row r="105" s="2" customFormat="1" ht="15">
      <c r="E105" s="40"/>
    </row>
    <row r="106" s="2" customFormat="1" ht="15">
      <c r="E106" s="40"/>
    </row>
    <row r="107" s="2" customFormat="1" ht="15">
      <c r="E107" s="40"/>
    </row>
    <row r="108" s="2" customFormat="1" ht="15">
      <c r="E108" s="40"/>
    </row>
    <row r="109" s="2" customFormat="1" ht="15">
      <c r="E109" s="40"/>
    </row>
    <row r="110" s="2" customFormat="1" ht="15">
      <c r="E110" s="40"/>
    </row>
    <row r="111" s="2" customFormat="1" ht="15">
      <c r="E111" s="40"/>
    </row>
    <row r="112" s="2" customFormat="1" ht="15">
      <c r="E112" s="40"/>
    </row>
    <row r="113" s="2" customFormat="1" ht="15">
      <c r="E113" s="40"/>
    </row>
    <row r="114" s="2" customFormat="1" ht="15">
      <c r="E114" s="40"/>
    </row>
    <row r="115" s="2" customFormat="1" ht="15">
      <c r="E115" s="40"/>
    </row>
    <row r="116" s="2" customFormat="1" ht="15">
      <c r="E116" s="40"/>
    </row>
    <row r="117" s="2" customFormat="1" ht="15">
      <c r="E117" s="40"/>
    </row>
    <row r="118" s="2" customFormat="1" ht="15">
      <c r="E118" s="40"/>
    </row>
    <row r="119" s="10" customFormat="1" ht="15">
      <c r="E119" s="37"/>
    </row>
  </sheetData>
  <sheetProtection/>
  <mergeCells count="22">
    <mergeCell ref="L6:N6"/>
    <mergeCell ref="F19:H19"/>
    <mergeCell ref="I19:K19"/>
    <mergeCell ref="C6:C7"/>
    <mergeCell ref="B6:B7"/>
    <mergeCell ref="A9:A11"/>
    <mergeCell ref="C9:C11"/>
    <mergeCell ref="A22:A24"/>
    <mergeCell ref="C22:C24"/>
    <mergeCell ref="E19:E20"/>
    <mergeCell ref="A19:A20"/>
    <mergeCell ref="B19:B20"/>
    <mergeCell ref="L19:M19"/>
    <mergeCell ref="A6:A7"/>
    <mergeCell ref="C19:C20"/>
    <mergeCell ref="D19:D20"/>
    <mergeCell ref="F6:H6"/>
    <mergeCell ref="I6:K6"/>
    <mergeCell ref="D6:D7"/>
    <mergeCell ref="E6:E7"/>
    <mergeCell ref="A12:A14"/>
    <mergeCell ref="C12:C14"/>
  </mergeCells>
  <printOptions horizontalCentered="1"/>
  <pageMargins left="0" right="0" top="0" bottom="0" header="0" footer="0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32"/>
  <sheetViews>
    <sheetView view="pageBreakPreview" zoomScale="85" zoomScaleSheetLayoutView="85" zoomScalePageLayoutView="70" workbookViewId="0" topLeftCell="A10">
      <selection activeCell="A32" sqref="A32:IV32"/>
    </sheetView>
  </sheetViews>
  <sheetFormatPr defaultColWidth="9.00390625" defaultRowHeight="15.75"/>
  <cols>
    <col min="1" max="1" width="12.25390625" style="3" customWidth="1"/>
    <col min="2" max="2" width="11.625" style="3" customWidth="1"/>
    <col min="3" max="3" width="9.00390625" style="3" customWidth="1"/>
    <col min="4" max="4" width="10.00390625" style="3" customWidth="1"/>
    <col min="5" max="5" width="10.375" style="3" customWidth="1"/>
    <col min="6" max="7" width="9.00390625" style="3" customWidth="1"/>
    <col min="8" max="8" width="9.50390625" style="3" customWidth="1"/>
    <col min="9" max="9" width="10.625" style="3" customWidth="1"/>
    <col min="10" max="11" width="9.00390625" style="3" customWidth="1"/>
    <col min="12" max="12" width="9.25390625" style="3" customWidth="1"/>
    <col min="13" max="13" width="9.50390625" style="3" customWidth="1"/>
    <col min="14" max="14" width="9.00390625" style="3" customWidth="1"/>
    <col min="15" max="15" width="17.75390625" style="3" customWidth="1"/>
  </cols>
  <sheetData>
    <row r="1" spans="1:9" s="18" customFormat="1" ht="30.75" customHeight="1">
      <c r="A1" s="210" t="s">
        <v>321</v>
      </c>
      <c r="B1" s="210"/>
      <c r="C1" s="210"/>
      <c r="D1" s="210"/>
      <c r="E1" s="210"/>
      <c r="F1" s="210"/>
      <c r="G1" s="210"/>
      <c r="H1" s="210"/>
      <c r="I1" s="210"/>
    </row>
    <row r="2" s="18" customFormat="1" ht="15">
      <c r="C2" s="12"/>
    </row>
    <row r="3" spans="1:9" s="40" customFormat="1" ht="15" customHeight="1" hidden="1">
      <c r="A3" s="38" t="s">
        <v>79</v>
      </c>
      <c r="B3" s="38"/>
      <c r="C3" s="223" t="s">
        <v>192</v>
      </c>
      <c r="D3" s="223"/>
      <c r="E3" s="223"/>
      <c r="F3" s="223"/>
      <c r="G3" s="223"/>
      <c r="H3" s="223"/>
      <c r="I3" s="223"/>
    </row>
    <row r="4" spans="3:13" s="18" customFormat="1" ht="15">
      <c r="C4" s="12"/>
      <c r="J4" s="7"/>
      <c r="K4" s="7"/>
      <c r="L4" s="7"/>
      <c r="M4" s="7" t="s">
        <v>97</v>
      </c>
    </row>
    <row r="5" spans="1:13" s="18" customFormat="1" ht="42" customHeight="1">
      <c r="A5" s="190" t="s">
        <v>260</v>
      </c>
      <c r="B5" s="190" t="s">
        <v>261</v>
      </c>
      <c r="C5" s="190" t="s">
        <v>262</v>
      </c>
      <c r="D5" s="174" t="s">
        <v>231</v>
      </c>
      <c r="E5" s="188"/>
      <c r="F5" s="174" t="s">
        <v>238</v>
      </c>
      <c r="G5" s="188"/>
      <c r="H5" s="174" t="s">
        <v>232</v>
      </c>
      <c r="I5" s="188"/>
      <c r="J5" s="174" t="s">
        <v>232</v>
      </c>
      <c r="K5" s="188"/>
      <c r="L5" s="178" t="s">
        <v>232</v>
      </c>
      <c r="M5" s="178"/>
    </row>
    <row r="6" spans="1:13" s="18" customFormat="1" ht="105" customHeight="1">
      <c r="A6" s="191"/>
      <c r="B6" s="191"/>
      <c r="C6" s="191"/>
      <c r="D6" s="8" t="s">
        <v>263</v>
      </c>
      <c r="E6" s="8" t="s">
        <v>264</v>
      </c>
      <c r="F6" s="8" t="s">
        <v>263</v>
      </c>
      <c r="G6" s="8" t="s">
        <v>264</v>
      </c>
      <c r="H6" s="8" t="s">
        <v>263</v>
      </c>
      <c r="I6" s="8" t="s">
        <v>264</v>
      </c>
      <c r="J6" s="8" t="s">
        <v>263</v>
      </c>
      <c r="K6" s="8" t="s">
        <v>264</v>
      </c>
      <c r="L6" s="8" t="s">
        <v>263</v>
      </c>
      <c r="M6" s="8" t="s">
        <v>264</v>
      </c>
    </row>
    <row r="7" spans="1:13" s="100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5" s="99" customFormat="1" ht="12.75">
      <c r="A8" s="8"/>
      <c r="B8" s="8"/>
      <c r="C8" s="102"/>
      <c r="D8" s="8"/>
      <c r="E8" s="8"/>
      <c r="F8" s="8"/>
      <c r="G8" s="8"/>
      <c r="H8" s="8"/>
      <c r="I8" s="8"/>
      <c r="J8" s="8"/>
      <c r="K8" s="8"/>
      <c r="L8" s="8"/>
      <c r="M8" s="8"/>
      <c r="N8" s="100"/>
      <c r="O8" s="100"/>
    </row>
    <row r="9" spans="1:15" s="40" customFormat="1" ht="15">
      <c r="A9" s="103"/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8"/>
      <c r="O9" s="18"/>
    </row>
    <row r="10" spans="1:15" s="40" customFormat="1" ht="15">
      <c r="A10" s="103"/>
      <c r="B10" s="103"/>
      <c r="C10" s="103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8"/>
      <c r="O10" s="18"/>
    </row>
    <row r="11" spans="1:15" s="40" customFormat="1" ht="15">
      <c r="A11" s="103"/>
      <c r="B11" s="103"/>
      <c r="C11" s="103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8"/>
      <c r="O11" s="18"/>
    </row>
    <row r="12" spans="1:15" s="40" customFormat="1" ht="15">
      <c r="A12" s="103"/>
      <c r="B12" s="103"/>
      <c r="C12" s="103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8"/>
      <c r="O12" s="18"/>
    </row>
    <row r="13" spans="1:15" s="40" customFormat="1" ht="15">
      <c r="A13" s="103"/>
      <c r="B13" s="103"/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8"/>
      <c r="O13" s="18"/>
    </row>
    <row r="14" spans="1:15" s="40" customFormat="1" ht="15">
      <c r="A14" s="103"/>
      <c r="B14" s="103"/>
      <c r="C14" s="103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8"/>
      <c r="O14" s="18"/>
    </row>
    <row r="15" spans="1:15" s="40" customFormat="1" ht="15">
      <c r="A15" s="103"/>
      <c r="B15" s="103"/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8"/>
      <c r="O15" s="18"/>
    </row>
    <row r="16" s="18" customFormat="1" ht="15"/>
    <row r="17" spans="1:2" s="18" customFormat="1" ht="15" hidden="1">
      <c r="A17" s="72" t="s">
        <v>82</v>
      </c>
      <c r="B17" s="73" t="s">
        <v>193</v>
      </c>
    </row>
    <row r="18" spans="6:15" s="18" customFormat="1" ht="15" hidden="1">
      <c r="F18" s="7"/>
      <c r="G18" s="7"/>
      <c r="H18" s="7"/>
      <c r="I18" s="7"/>
      <c r="J18" s="7"/>
      <c r="K18" s="101"/>
      <c r="L18" s="101"/>
      <c r="M18" s="101"/>
      <c r="O18" s="7" t="s">
        <v>97</v>
      </c>
    </row>
    <row r="19" spans="1:15" s="18" customFormat="1" ht="15.75" customHeight="1" hidden="1">
      <c r="A19" s="190" t="s">
        <v>152</v>
      </c>
      <c r="B19" s="190" t="s">
        <v>107</v>
      </c>
      <c r="C19" s="174" t="s">
        <v>173</v>
      </c>
      <c r="D19" s="188"/>
      <c r="E19" s="188"/>
      <c r="F19" s="175"/>
      <c r="G19" s="174" t="s">
        <v>191</v>
      </c>
      <c r="H19" s="188"/>
      <c r="I19" s="188"/>
      <c r="J19" s="175"/>
      <c r="K19" s="178" t="s">
        <v>80</v>
      </c>
      <c r="L19" s="178"/>
      <c r="M19" s="178"/>
      <c r="N19" s="178"/>
      <c r="O19" s="178"/>
    </row>
    <row r="20" spans="1:15" s="18" customFormat="1" ht="26.25" hidden="1">
      <c r="A20" s="191"/>
      <c r="B20" s="191"/>
      <c r="C20" s="8" t="s">
        <v>3</v>
      </c>
      <c r="D20" s="8" t="s">
        <v>4</v>
      </c>
      <c r="E20" s="8" t="s">
        <v>62</v>
      </c>
      <c r="F20" s="8" t="s">
        <v>99</v>
      </c>
      <c r="G20" s="8" t="s">
        <v>3</v>
      </c>
      <c r="H20" s="8" t="s">
        <v>4</v>
      </c>
      <c r="I20" s="8" t="s">
        <v>62</v>
      </c>
      <c r="J20" s="8" t="s">
        <v>99</v>
      </c>
      <c r="K20" s="178"/>
      <c r="L20" s="178"/>
      <c r="M20" s="178"/>
      <c r="N20" s="178"/>
      <c r="O20" s="178"/>
    </row>
    <row r="21" spans="1:15" s="100" customFormat="1" ht="12.75" hidden="1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5</v>
      </c>
      <c r="G21" s="8">
        <v>6</v>
      </c>
      <c r="H21" s="8">
        <v>7</v>
      </c>
      <c r="I21" s="8">
        <v>9</v>
      </c>
      <c r="J21" s="8">
        <v>8</v>
      </c>
      <c r="K21" s="224">
        <v>9</v>
      </c>
      <c r="L21" s="224"/>
      <c r="M21" s="224"/>
      <c r="N21" s="224"/>
      <c r="O21" s="224"/>
    </row>
    <row r="22" spans="1:15" s="100" customFormat="1" ht="26.25" hidden="1">
      <c r="A22" s="8"/>
      <c r="B22" s="102" t="s">
        <v>103</v>
      </c>
      <c r="C22" s="8"/>
      <c r="D22" s="8"/>
      <c r="E22" s="8"/>
      <c r="F22" s="8"/>
      <c r="G22" s="8"/>
      <c r="H22" s="8"/>
      <c r="I22" s="8"/>
      <c r="J22" s="8"/>
      <c r="K22" s="224"/>
      <c r="L22" s="224"/>
      <c r="M22" s="224"/>
      <c r="N22" s="224"/>
      <c r="O22" s="224"/>
    </row>
    <row r="23" spans="1:15" s="18" customFormat="1" ht="15" hidden="1">
      <c r="A23" s="103"/>
      <c r="B23" s="104" t="s">
        <v>165</v>
      </c>
      <c r="C23" s="105" t="s">
        <v>59</v>
      </c>
      <c r="D23" s="105" t="s">
        <v>59</v>
      </c>
      <c r="E23" s="105" t="s">
        <v>59</v>
      </c>
      <c r="F23" s="105" t="s">
        <v>59</v>
      </c>
      <c r="G23" s="105" t="s">
        <v>59</v>
      </c>
      <c r="H23" s="105" t="s">
        <v>59</v>
      </c>
      <c r="I23" s="105" t="s">
        <v>59</v>
      </c>
      <c r="J23" s="105" t="s">
        <v>59</v>
      </c>
      <c r="K23" s="224" t="s">
        <v>59</v>
      </c>
      <c r="L23" s="224"/>
      <c r="M23" s="224" t="s">
        <v>59</v>
      </c>
      <c r="N23" s="224"/>
      <c r="O23" s="224"/>
    </row>
    <row r="24" spans="1:15" s="18" customFormat="1" ht="15" hidden="1">
      <c r="A24" s="103"/>
      <c r="B24" s="103" t="s">
        <v>81</v>
      </c>
      <c r="C24" s="105" t="s">
        <v>59</v>
      </c>
      <c r="D24" s="105" t="s">
        <v>59</v>
      </c>
      <c r="E24" s="105" t="s">
        <v>59</v>
      </c>
      <c r="F24" s="105" t="s">
        <v>59</v>
      </c>
      <c r="G24" s="105" t="s">
        <v>59</v>
      </c>
      <c r="H24" s="105" t="s">
        <v>59</v>
      </c>
      <c r="I24" s="105" t="s">
        <v>59</v>
      </c>
      <c r="J24" s="105" t="s">
        <v>59</v>
      </c>
      <c r="K24" s="224" t="s">
        <v>59</v>
      </c>
      <c r="L24" s="224" t="s">
        <v>59</v>
      </c>
      <c r="M24" s="224" t="s">
        <v>59</v>
      </c>
      <c r="N24" s="224"/>
      <c r="O24" s="224"/>
    </row>
    <row r="25" spans="1:15" s="18" customFormat="1" ht="15" hidden="1">
      <c r="A25" s="103"/>
      <c r="B25" s="103" t="s">
        <v>166</v>
      </c>
      <c r="C25" s="105" t="s">
        <v>7</v>
      </c>
      <c r="D25" s="105" t="s">
        <v>59</v>
      </c>
      <c r="E25" s="105" t="s">
        <v>59</v>
      </c>
      <c r="F25" s="105" t="s">
        <v>59</v>
      </c>
      <c r="G25" s="105" t="s">
        <v>7</v>
      </c>
      <c r="H25" s="105" t="s">
        <v>59</v>
      </c>
      <c r="I25" s="105" t="s">
        <v>59</v>
      </c>
      <c r="J25" s="105" t="s">
        <v>59</v>
      </c>
      <c r="K25" s="224" t="s">
        <v>59</v>
      </c>
      <c r="L25" s="224" t="s">
        <v>59</v>
      </c>
      <c r="M25" s="224" t="s">
        <v>59</v>
      </c>
      <c r="N25" s="224"/>
      <c r="O25" s="224"/>
    </row>
    <row r="26" spans="1:15" s="18" customFormat="1" ht="15" hidden="1">
      <c r="A26" s="103"/>
      <c r="B26" s="103"/>
      <c r="C26" s="105"/>
      <c r="D26" s="105"/>
      <c r="E26" s="105"/>
      <c r="F26" s="105"/>
      <c r="G26" s="105"/>
      <c r="H26" s="105"/>
      <c r="I26" s="105"/>
      <c r="J26" s="105"/>
      <c r="K26" s="224"/>
      <c r="L26" s="224"/>
      <c r="M26" s="224"/>
      <c r="N26" s="224"/>
      <c r="O26" s="224"/>
    </row>
    <row r="27" spans="1:15" s="18" customFormat="1" ht="15" hidden="1">
      <c r="A27" s="103"/>
      <c r="B27" s="104" t="s">
        <v>167</v>
      </c>
      <c r="C27" s="105" t="s">
        <v>59</v>
      </c>
      <c r="D27" s="105" t="s">
        <v>59</v>
      </c>
      <c r="E27" s="105" t="s">
        <v>59</v>
      </c>
      <c r="F27" s="105" t="s">
        <v>59</v>
      </c>
      <c r="G27" s="105" t="s">
        <v>59</v>
      </c>
      <c r="H27" s="105" t="s">
        <v>59</v>
      </c>
      <c r="I27" s="105" t="s">
        <v>59</v>
      </c>
      <c r="J27" s="105" t="s">
        <v>59</v>
      </c>
      <c r="K27" s="224" t="s">
        <v>59</v>
      </c>
      <c r="L27" s="224" t="s">
        <v>59</v>
      </c>
      <c r="M27" s="224" t="s">
        <v>59</v>
      </c>
      <c r="N27" s="224"/>
      <c r="O27" s="224"/>
    </row>
    <row r="28" spans="1:15" s="18" customFormat="1" ht="15" hidden="1">
      <c r="A28" s="103"/>
      <c r="B28" s="103"/>
      <c r="C28" s="105"/>
      <c r="D28" s="105"/>
      <c r="E28" s="105"/>
      <c r="F28" s="105"/>
      <c r="G28" s="105"/>
      <c r="H28" s="105"/>
      <c r="I28" s="105"/>
      <c r="J28" s="105"/>
      <c r="K28" s="224"/>
      <c r="L28" s="224"/>
      <c r="M28" s="224"/>
      <c r="N28" s="224"/>
      <c r="O28" s="224"/>
    </row>
    <row r="29" spans="1:15" s="18" customFormat="1" ht="15" hidden="1">
      <c r="A29" s="103"/>
      <c r="B29" s="104" t="s">
        <v>2</v>
      </c>
      <c r="C29" s="105" t="s">
        <v>59</v>
      </c>
      <c r="D29" s="105" t="s">
        <v>59</v>
      </c>
      <c r="E29" s="105" t="s">
        <v>59</v>
      </c>
      <c r="F29" s="105" t="s">
        <v>59</v>
      </c>
      <c r="G29" s="105" t="s">
        <v>59</v>
      </c>
      <c r="H29" s="105" t="s">
        <v>59</v>
      </c>
      <c r="I29" s="105" t="s">
        <v>59</v>
      </c>
      <c r="J29" s="105" t="s">
        <v>59</v>
      </c>
      <c r="K29" s="224" t="s">
        <v>59</v>
      </c>
      <c r="L29" s="224" t="s">
        <v>59</v>
      </c>
      <c r="M29" s="224" t="s">
        <v>59</v>
      </c>
      <c r="N29" s="224"/>
      <c r="O29" s="224"/>
    </row>
    <row r="30" s="18" customFormat="1" ht="15"/>
    <row r="31" spans="1:12" s="18" customFormat="1" ht="33" customHeight="1">
      <c r="A31" s="195" t="s">
        <v>265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5" s="2" customFormat="1" ht="87" customHeight="1" hidden="1">
      <c r="A32" s="313" t="s">
        <v>184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</row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26">
    <mergeCell ref="A32:O32"/>
    <mergeCell ref="K28:O28"/>
    <mergeCell ref="A31:L31"/>
    <mergeCell ref="A19:A20"/>
    <mergeCell ref="C19:F19"/>
    <mergeCell ref="G19:J19"/>
    <mergeCell ref="K23:O23"/>
    <mergeCell ref="K24:O24"/>
    <mergeCell ref="K25:O25"/>
    <mergeCell ref="B19:B20"/>
    <mergeCell ref="K27:O27"/>
    <mergeCell ref="K29:O29"/>
    <mergeCell ref="K19:O20"/>
    <mergeCell ref="K21:O21"/>
    <mergeCell ref="K22:O22"/>
    <mergeCell ref="J5:K5"/>
    <mergeCell ref="L5:M5"/>
    <mergeCell ref="K26:O26"/>
    <mergeCell ref="A1:I1"/>
    <mergeCell ref="C3:I3"/>
    <mergeCell ref="C5:C6"/>
    <mergeCell ref="D5:E5"/>
    <mergeCell ref="F5:G5"/>
    <mergeCell ref="H5:I5"/>
    <mergeCell ref="B5:B6"/>
    <mergeCell ref="A5:A6"/>
  </mergeCells>
  <printOptions horizontalCentered="1"/>
  <pageMargins left="0.2362204724409449" right="0.15748031496062992" top="0.1968503937007874" bottom="0.4330708661417323" header="0.2755905511811024" footer="0.2755905511811024"/>
  <pageSetup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M117"/>
  <sheetViews>
    <sheetView view="pageBreakPreview" zoomScale="85" zoomScaleSheetLayoutView="85" zoomScalePageLayoutView="0" workbookViewId="0" topLeftCell="B1">
      <selection activeCell="A1" sqref="A1:IV118"/>
    </sheetView>
  </sheetViews>
  <sheetFormatPr defaultColWidth="9.00390625" defaultRowHeight="15.75"/>
  <cols>
    <col min="1" max="1" width="7.75390625" style="4" hidden="1" customWidth="1"/>
    <col min="2" max="2" width="11.25390625" style="4" customWidth="1"/>
    <col min="3" max="3" width="50.375" style="4" customWidth="1"/>
    <col min="4" max="4" width="10.625" style="4" customWidth="1"/>
    <col min="5" max="5" width="12.00390625" style="4" customWidth="1"/>
    <col min="6" max="6" width="11.25390625" style="4" customWidth="1"/>
    <col min="7" max="7" width="11.625" style="4" customWidth="1"/>
    <col min="8" max="8" width="12.50390625" style="4" customWidth="1"/>
    <col min="9" max="9" width="11.75390625" style="4" customWidth="1"/>
    <col min="10" max="10" width="12.75390625" style="4" customWidth="1"/>
    <col min="11" max="11" width="9.875" style="4" customWidth="1"/>
    <col min="12" max="12" width="10.00390625" style="4" customWidth="1"/>
    <col min="13" max="13" width="10.50390625" style="4" customWidth="1"/>
  </cols>
  <sheetData>
    <row r="1" spans="1:2" s="2" customFormat="1" ht="15">
      <c r="A1" s="309"/>
      <c r="B1" s="309"/>
    </row>
    <row r="2" spans="1:11" s="18" customFormat="1" ht="17.25" customHeight="1">
      <c r="A2" s="62" t="s">
        <v>84</v>
      </c>
      <c r="B2" s="226" t="s">
        <v>266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1:9" s="18" customFormat="1" ht="12" customHeight="1">
      <c r="A3" s="20"/>
      <c r="B3" s="20"/>
      <c r="C3" s="12"/>
      <c r="D3" s="12"/>
      <c r="E3" s="12"/>
      <c r="F3" s="12"/>
      <c r="G3" s="12"/>
      <c r="H3" s="12"/>
      <c r="I3" s="12"/>
    </row>
    <row r="4" spans="1:8" s="18" customFormat="1" ht="15">
      <c r="A4" s="20" t="s">
        <v>157</v>
      </c>
      <c r="B4" s="172" t="s">
        <v>335</v>
      </c>
      <c r="C4" s="172"/>
      <c r="D4" s="172"/>
      <c r="E4" s="172"/>
      <c r="F4" s="172"/>
      <c r="G4" s="172"/>
      <c r="H4" s="12"/>
    </row>
    <row r="5" s="18" customFormat="1" ht="15.75" customHeight="1">
      <c r="K5" s="7" t="s">
        <v>97</v>
      </c>
    </row>
    <row r="6" spans="1:11" s="18" customFormat="1" ht="39.75" customHeight="1">
      <c r="A6" s="190" t="s">
        <v>152</v>
      </c>
      <c r="B6" s="190" t="s">
        <v>267</v>
      </c>
      <c r="C6" s="190" t="s">
        <v>111</v>
      </c>
      <c r="D6" s="190" t="s">
        <v>14</v>
      </c>
      <c r="E6" s="190" t="s">
        <v>108</v>
      </c>
      <c r="F6" s="190" t="s">
        <v>268</v>
      </c>
      <c r="G6" s="190" t="s">
        <v>269</v>
      </c>
      <c r="H6" s="190" t="s">
        <v>270</v>
      </c>
      <c r="I6" s="174" t="s">
        <v>110</v>
      </c>
      <c r="J6" s="188"/>
      <c r="K6" s="190" t="s">
        <v>271</v>
      </c>
    </row>
    <row r="7" spans="1:11" s="18" customFormat="1" ht="70.5" customHeight="1">
      <c r="A7" s="191"/>
      <c r="B7" s="191"/>
      <c r="C7" s="191"/>
      <c r="D7" s="191"/>
      <c r="E7" s="191"/>
      <c r="F7" s="191"/>
      <c r="G7" s="191"/>
      <c r="H7" s="191" t="s">
        <v>109</v>
      </c>
      <c r="I7" s="36" t="s">
        <v>15</v>
      </c>
      <c r="J7" s="36" t="s">
        <v>16</v>
      </c>
      <c r="K7" s="191"/>
    </row>
    <row r="8" spans="1:11" s="18" customFormat="1" ht="15">
      <c r="A8" s="8">
        <v>1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</row>
    <row r="9" spans="1:13" s="2" customFormat="1" ht="15" hidden="1">
      <c r="A9" s="121"/>
      <c r="B9" s="121"/>
      <c r="C9" s="54" t="s">
        <v>103</v>
      </c>
      <c r="D9" s="121"/>
      <c r="E9" s="121"/>
      <c r="F9" s="121"/>
      <c r="G9" s="121"/>
      <c r="H9" s="121"/>
      <c r="I9" s="121"/>
      <c r="J9" s="121"/>
      <c r="K9" s="121"/>
      <c r="L9" s="40"/>
      <c r="M9" s="40"/>
    </row>
    <row r="10" spans="1:13" s="2" customFormat="1" ht="15" hidden="1">
      <c r="A10" s="26"/>
      <c r="B10" s="26" t="s">
        <v>49</v>
      </c>
      <c r="C10" s="41" t="s">
        <v>121</v>
      </c>
      <c r="D10" s="47"/>
      <c r="E10" s="47"/>
      <c r="F10" s="55"/>
      <c r="G10" s="55"/>
      <c r="H10" s="55"/>
      <c r="I10" s="55"/>
      <c r="J10" s="55"/>
      <c r="K10" s="47">
        <f>E10+G10</f>
        <v>0</v>
      </c>
      <c r="L10" s="40"/>
      <c r="M10" s="40"/>
    </row>
    <row r="11" spans="1:13" s="2" customFormat="1" ht="15" hidden="1">
      <c r="A11" s="121"/>
      <c r="B11" s="121">
        <v>2120</v>
      </c>
      <c r="C11" s="41" t="s">
        <v>122</v>
      </c>
      <c r="D11" s="47"/>
      <c r="E11" s="47"/>
      <c r="F11" s="55"/>
      <c r="G11" s="55"/>
      <c r="H11" s="55"/>
      <c r="I11" s="55"/>
      <c r="J11" s="55"/>
      <c r="K11" s="47">
        <f>E11+G11</f>
        <v>0</v>
      </c>
      <c r="L11" s="40"/>
      <c r="M11" s="40"/>
    </row>
    <row r="12" spans="1:11" s="18" customFormat="1" ht="15">
      <c r="A12" s="8"/>
      <c r="B12" s="8">
        <v>2210</v>
      </c>
      <c r="C12" s="92" t="s">
        <v>123</v>
      </c>
      <c r="D12" s="125">
        <f>'2019-2(14.1;14.2;14.3)спЦДМ'!D12+'2019-2(14.1;14.2;14.3)спАПС'!D12</f>
        <v>31519</v>
      </c>
      <c r="E12" s="125">
        <f>'2019-2(14.1;14.2;14.3)спЦДМ'!E12+'2019-2(14.1;14.2;14.3)спАПС'!E12</f>
        <v>31279.98</v>
      </c>
      <c r="F12" s="144"/>
      <c r="G12" s="144"/>
      <c r="H12" s="125">
        <f>G12-F12</f>
        <v>0</v>
      </c>
      <c r="I12" s="144"/>
      <c r="J12" s="145"/>
      <c r="K12" s="125">
        <f>E12+G12</f>
        <v>31279.98</v>
      </c>
    </row>
    <row r="13" spans="1:11" s="18" customFormat="1" ht="15" hidden="1">
      <c r="A13" s="8"/>
      <c r="B13" s="8">
        <v>2220</v>
      </c>
      <c r="C13" s="92" t="s">
        <v>40</v>
      </c>
      <c r="D13" s="125"/>
      <c r="E13" s="125"/>
      <c r="F13" s="125"/>
      <c r="G13" s="125"/>
      <c r="H13" s="125">
        <f>G13-F13</f>
        <v>0</v>
      </c>
      <c r="I13" s="125"/>
      <c r="J13" s="146"/>
      <c r="K13" s="125"/>
    </row>
    <row r="14" spans="1:11" s="18" customFormat="1" ht="15" hidden="1">
      <c r="A14" s="8"/>
      <c r="B14" s="8">
        <v>2230</v>
      </c>
      <c r="C14" s="92" t="s">
        <v>41</v>
      </c>
      <c r="D14" s="125"/>
      <c r="E14" s="125"/>
      <c r="F14" s="125"/>
      <c r="G14" s="125"/>
      <c r="H14" s="125">
        <f>G14-F14</f>
        <v>0</v>
      </c>
      <c r="I14" s="125"/>
      <c r="J14" s="146"/>
      <c r="K14" s="125"/>
    </row>
    <row r="15" spans="1:11" s="18" customFormat="1" ht="15">
      <c r="A15" s="8"/>
      <c r="B15" s="8">
        <v>2240</v>
      </c>
      <c r="C15" s="92" t="s">
        <v>42</v>
      </c>
      <c r="D15" s="125">
        <f>'2019-2(14.1;14.2;14.3)спЦДМ'!D15+'2019-2(14.1;14.2;14.3)спАПС'!D15</f>
        <v>27044</v>
      </c>
      <c r="E15" s="125">
        <f>'2019-2(14.1;14.2;14.3)спЦДМ'!E15+'2019-2(14.1;14.2;14.3)спАПС'!E15</f>
        <v>27044</v>
      </c>
      <c r="F15" s="125"/>
      <c r="G15" s="125"/>
      <c r="H15" s="125">
        <f>G15-F15</f>
        <v>0</v>
      </c>
      <c r="I15" s="125"/>
      <c r="J15" s="146"/>
      <c r="K15" s="125">
        <f>E15+G15</f>
        <v>27044</v>
      </c>
    </row>
    <row r="16" spans="1:11" s="18" customFormat="1" ht="15" hidden="1">
      <c r="A16" s="8"/>
      <c r="B16" s="8">
        <v>2250</v>
      </c>
      <c r="C16" s="92" t="s">
        <v>43</v>
      </c>
      <c r="D16" s="125"/>
      <c r="E16" s="125"/>
      <c r="F16" s="144"/>
      <c r="G16" s="144"/>
      <c r="H16" s="144"/>
      <c r="I16" s="144"/>
      <c r="J16" s="145"/>
      <c r="K16" s="125"/>
    </row>
    <row r="17" spans="1:11" s="18" customFormat="1" ht="15" hidden="1">
      <c r="A17" s="8"/>
      <c r="B17" s="8">
        <v>2260</v>
      </c>
      <c r="C17" s="92" t="s">
        <v>124</v>
      </c>
      <c r="D17" s="125"/>
      <c r="E17" s="125"/>
      <c r="F17" s="125"/>
      <c r="G17" s="125"/>
      <c r="H17" s="125"/>
      <c r="I17" s="125"/>
      <c r="J17" s="146"/>
      <c r="K17" s="125"/>
    </row>
    <row r="18" spans="1:11" s="18" customFormat="1" ht="15" hidden="1">
      <c r="A18" s="8"/>
      <c r="B18" s="8">
        <v>2270</v>
      </c>
      <c r="C18" s="92" t="s">
        <v>44</v>
      </c>
      <c r="D18" s="125">
        <f>SUM(D19:D22)</f>
        <v>0</v>
      </c>
      <c r="E18" s="125">
        <f>SUM(E19:E22)</f>
        <v>0</v>
      </c>
      <c r="F18" s="125"/>
      <c r="G18" s="125"/>
      <c r="H18" s="125"/>
      <c r="I18" s="125"/>
      <c r="J18" s="146"/>
      <c r="K18" s="125">
        <f aca="true" t="shared" si="0" ref="K18:K29">E18+G18</f>
        <v>0</v>
      </c>
    </row>
    <row r="19" spans="1:11" s="18" customFormat="1" ht="15" hidden="1">
      <c r="A19" s="8"/>
      <c r="B19" s="8">
        <v>2271</v>
      </c>
      <c r="C19" s="92" t="s">
        <v>139</v>
      </c>
      <c r="D19" s="125"/>
      <c r="E19" s="125"/>
      <c r="F19" s="125"/>
      <c r="G19" s="125"/>
      <c r="H19" s="125"/>
      <c r="I19" s="125"/>
      <c r="J19" s="146"/>
      <c r="K19" s="125">
        <f t="shared" si="0"/>
        <v>0</v>
      </c>
    </row>
    <row r="20" spans="1:11" s="18" customFormat="1" ht="15" hidden="1">
      <c r="A20" s="8"/>
      <c r="B20" s="8">
        <v>2272</v>
      </c>
      <c r="C20" s="92" t="s">
        <v>140</v>
      </c>
      <c r="D20" s="125"/>
      <c r="E20" s="125"/>
      <c r="F20" s="125"/>
      <c r="G20" s="125"/>
      <c r="H20" s="125"/>
      <c r="I20" s="125"/>
      <c r="J20" s="146"/>
      <c r="K20" s="125">
        <f t="shared" si="0"/>
        <v>0</v>
      </c>
    </row>
    <row r="21" spans="1:11" s="18" customFormat="1" ht="15" hidden="1">
      <c r="A21" s="8"/>
      <c r="B21" s="8">
        <v>2273</v>
      </c>
      <c r="C21" s="92" t="s">
        <v>141</v>
      </c>
      <c r="D21" s="125"/>
      <c r="E21" s="125"/>
      <c r="F21" s="125"/>
      <c r="G21" s="125"/>
      <c r="H21" s="125"/>
      <c r="I21" s="125"/>
      <c r="J21" s="146"/>
      <c r="K21" s="125">
        <f t="shared" si="0"/>
        <v>0</v>
      </c>
    </row>
    <row r="22" spans="1:11" s="18" customFormat="1" ht="26.25" hidden="1">
      <c r="A22" s="8"/>
      <c r="B22" s="8">
        <v>2281</v>
      </c>
      <c r="C22" s="92" t="s">
        <v>45</v>
      </c>
      <c r="D22" s="125"/>
      <c r="E22" s="125"/>
      <c r="F22" s="125"/>
      <c r="G22" s="125"/>
      <c r="H22" s="125"/>
      <c r="I22" s="125"/>
      <c r="J22" s="146"/>
      <c r="K22" s="125">
        <f t="shared" si="0"/>
        <v>0</v>
      </c>
    </row>
    <row r="23" spans="1:11" s="18" customFormat="1" ht="26.25" hidden="1">
      <c r="A23" s="8"/>
      <c r="B23" s="8">
        <v>2282</v>
      </c>
      <c r="C23" s="92" t="s">
        <v>46</v>
      </c>
      <c r="D23" s="125"/>
      <c r="E23" s="125"/>
      <c r="F23" s="125"/>
      <c r="G23" s="125"/>
      <c r="H23" s="125"/>
      <c r="I23" s="125"/>
      <c r="J23" s="146"/>
      <c r="K23" s="125">
        <f t="shared" si="0"/>
        <v>0</v>
      </c>
    </row>
    <row r="24" spans="1:11" s="18" customFormat="1" ht="15" hidden="1">
      <c r="A24" s="8"/>
      <c r="B24" s="8">
        <v>2400</v>
      </c>
      <c r="C24" s="92" t="s">
        <v>125</v>
      </c>
      <c r="D24" s="125"/>
      <c r="E24" s="125"/>
      <c r="F24" s="146"/>
      <c r="G24" s="146"/>
      <c r="H24" s="146"/>
      <c r="I24" s="146"/>
      <c r="J24" s="146"/>
      <c r="K24" s="144">
        <f t="shared" si="0"/>
        <v>0</v>
      </c>
    </row>
    <row r="25" spans="1:11" s="18" customFormat="1" ht="26.25" hidden="1">
      <c r="A25" s="8"/>
      <c r="B25" s="8">
        <v>2610</v>
      </c>
      <c r="C25" s="92" t="s">
        <v>47</v>
      </c>
      <c r="D25" s="125"/>
      <c r="E25" s="125"/>
      <c r="F25" s="146"/>
      <c r="G25" s="146"/>
      <c r="H25" s="146"/>
      <c r="I25" s="146"/>
      <c r="J25" s="146"/>
      <c r="K25" s="144">
        <f t="shared" si="0"/>
        <v>0</v>
      </c>
    </row>
    <row r="26" spans="1:11" s="18" customFormat="1" ht="15" hidden="1">
      <c r="A26" s="8"/>
      <c r="B26" s="8">
        <v>2620</v>
      </c>
      <c r="C26" s="92" t="s">
        <v>48</v>
      </c>
      <c r="D26" s="125"/>
      <c r="E26" s="125"/>
      <c r="F26" s="146"/>
      <c r="G26" s="146"/>
      <c r="H26" s="146"/>
      <c r="I26" s="146"/>
      <c r="J26" s="146"/>
      <c r="K26" s="144">
        <f t="shared" si="0"/>
        <v>0</v>
      </c>
    </row>
    <row r="27" spans="1:11" s="18" customFormat="1" ht="26.25" hidden="1">
      <c r="A27" s="8"/>
      <c r="B27" s="8">
        <v>2630</v>
      </c>
      <c r="C27" s="92" t="s">
        <v>126</v>
      </c>
      <c r="D27" s="144"/>
      <c r="E27" s="125"/>
      <c r="F27" s="145"/>
      <c r="G27" s="145"/>
      <c r="H27" s="145"/>
      <c r="I27" s="145"/>
      <c r="J27" s="145"/>
      <c r="K27" s="144">
        <f t="shared" si="0"/>
        <v>0</v>
      </c>
    </row>
    <row r="28" spans="1:11" s="18" customFormat="1" ht="15" hidden="1">
      <c r="A28" s="8"/>
      <c r="B28" s="8">
        <v>2700</v>
      </c>
      <c r="C28" s="92" t="s">
        <v>127</v>
      </c>
      <c r="D28" s="125"/>
      <c r="E28" s="125"/>
      <c r="F28" s="146"/>
      <c r="G28" s="146"/>
      <c r="H28" s="146"/>
      <c r="I28" s="146"/>
      <c r="J28" s="146"/>
      <c r="K28" s="144">
        <f t="shared" si="0"/>
        <v>0</v>
      </c>
    </row>
    <row r="29" spans="1:11" s="18" customFormat="1" ht="15" hidden="1">
      <c r="A29" s="8"/>
      <c r="B29" s="8">
        <v>2800</v>
      </c>
      <c r="C29" s="92" t="s">
        <v>128</v>
      </c>
      <c r="D29" s="125"/>
      <c r="E29" s="125"/>
      <c r="F29" s="146"/>
      <c r="G29" s="146"/>
      <c r="H29" s="146"/>
      <c r="I29" s="146"/>
      <c r="J29" s="146"/>
      <c r="K29" s="144">
        <f t="shared" si="0"/>
        <v>0</v>
      </c>
    </row>
    <row r="30" spans="1:11" s="18" customFormat="1" ht="15" hidden="1">
      <c r="A30" s="8"/>
      <c r="B30" s="8">
        <v>3110</v>
      </c>
      <c r="C30" s="92" t="s">
        <v>129</v>
      </c>
      <c r="D30" s="125">
        <f>'2019-2(14.1;14.2;14.3)спЦДМ'!D30</f>
        <v>0</v>
      </c>
      <c r="E30" s="125">
        <f>'2019-2(14.1;14.2;14.3)спЦДМ'!E30</f>
        <v>0</v>
      </c>
      <c r="F30" s="146"/>
      <c r="G30" s="146"/>
      <c r="H30" s="146"/>
      <c r="I30" s="146"/>
      <c r="J30" s="146"/>
      <c r="K30" s="125">
        <f>E30+G30</f>
        <v>0</v>
      </c>
    </row>
    <row r="31" spans="1:11" s="18" customFormat="1" ht="15" hidden="1">
      <c r="A31" s="8"/>
      <c r="B31" s="8">
        <v>3120</v>
      </c>
      <c r="C31" s="92" t="s">
        <v>50</v>
      </c>
      <c r="D31" s="125"/>
      <c r="E31" s="125"/>
      <c r="F31" s="146"/>
      <c r="G31" s="146"/>
      <c r="H31" s="146"/>
      <c r="I31" s="146"/>
      <c r="J31" s="146"/>
      <c r="K31" s="125"/>
    </row>
    <row r="32" spans="1:11" s="18" customFormat="1" ht="15" hidden="1">
      <c r="A32" s="8"/>
      <c r="B32" s="8">
        <v>3130</v>
      </c>
      <c r="C32" s="92" t="s">
        <v>51</v>
      </c>
      <c r="D32" s="125"/>
      <c r="E32" s="125"/>
      <c r="F32" s="146"/>
      <c r="G32" s="146"/>
      <c r="H32" s="146"/>
      <c r="I32" s="146"/>
      <c r="J32" s="146"/>
      <c r="K32" s="125"/>
    </row>
    <row r="33" spans="1:11" s="18" customFormat="1" ht="15" hidden="1">
      <c r="A33" s="8"/>
      <c r="B33" s="8">
        <v>3140</v>
      </c>
      <c r="C33" s="92" t="s">
        <v>52</v>
      </c>
      <c r="D33" s="125"/>
      <c r="E33" s="125"/>
      <c r="F33" s="146"/>
      <c r="G33" s="146"/>
      <c r="H33" s="146"/>
      <c r="I33" s="146"/>
      <c r="J33" s="146"/>
      <c r="K33" s="125"/>
    </row>
    <row r="34" spans="1:11" s="18" customFormat="1" ht="15" hidden="1">
      <c r="A34" s="8"/>
      <c r="B34" s="8">
        <v>3150</v>
      </c>
      <c r="C34" s="92" t="s">
        <v>53</v>
      </c>
      <c r="D34" s="129"/>
      <c r="E34" s="125"/>
      <c r="F34" s="147"/>
      <c r="G34" s="147"/>
      <c r="H34" s="147"/>
      <c r="I34" s="147"/>
      <c r="J34" s="147"/>
      <c r="K34" s="129"/>
    </row>
    <row r="35" spans="1:11" s="18" customFormat="1" ht="15" hidden="1">
      <c r="A35" s="8"/>
      <c r="B35" s="8">
        <v>3160</v>
      </c>
      <c r="C35" s="92" t="s">
        <v>130</v>
      </c>
      <c r="D35" s="125"/>
      <c r="E35" s="125"/>
      <c r="F35" s="146"/>
      <c r="G35" s="146"/>
      <c r="H35" s="146"/>
      <c r="I35" s="146"/>
      <c r="J35" s="146"/>
      <c r="K35" s="125"/>
    </row>
    <row r="36" spans="1:11" s="18" customFormat="1" ht="15" hidden="1">
      <c r="A36" s="8"/>
      <c r="B36" s="8">
        <v>3210</v>
      </c>
      <c r="C36" s="92" t="s">
        <v>54</v>
      </c>
      <c r="D36" s="125"/>
      <c r="E36" s="125"/>
      <c r="F36" s="146"/>
      <c r="G36" s="146"/>
      <c r="H36" s="146"/>
      <c r="I36" s="146"/>
      <c r="J36" s="146"/>
      <c r="K36" s="125"/>
    </row>
    <row r="37" spans="1:11" s="18" customFormat="1" ht="15" hidden="1">
      <c r="A37" s="8"/>
      <c r="B37" s="8">
        <v>3220</v>
      </c>
      <c r="C37" s="92" t="s">
        <v>55</v>
      </c>
      <c r="D37" s="125"/>
      <c r="E37" s="125"/>
      <c r="F37" s="146"/>
      <c r="G37" s="146"/>
      <c r="H37" s="146"/>
      <c r="I37" s="146"/>
      <c r="J37" s="146"/>
      <c r="K37" s="125"/>
    </row>
    <row r="38" spans="1:11" s="18" customFormat="1" ht="26.25" hidden="1">
      <c r="A38" s="8"/>
      <c r="B38" s="8">
        <v>3230</v>
      </c>
      <c r="C38" s="92" t="s">
        <v>131</v>
      </c>
      <c r="D38" s="125"/>
      <c r="E38" s="125"/>
      <c r="F38" s="146"/>
      <c r="G38" s="146"/>
      <c r="H38" s="146"/>
      <c r="I38" s="146"/>
      <c r="J38" s="146"/>
      <c r="K38" s="125"/>
    </row>
    <row r="39" spans="1:11" s="18" customFormat="1" ht="15" hidden="1">
      <c r="A39" s="8"/>
      <c r="B39" s="8">
        <v>3240</v>
      </c>
      <c r="C39" s="92" t="s">
        <v>56</v>
      </c>
      <c r="D39" s="125"/>
      <c r="E39" s="125"/>
      <c r="F39" s="146"/>
      <c r="G39" s="146"/>
      <c r="H39" s="146"/>
      <c r="I39" s="146"/>
      <c r="J39" s="146"/>
      <c r="K39" s="125"/>
    </row>
    <row r="40" spans="1:11" s="18" customFormat="1" ht="15" hidden="1">
      <c r="A40" s="8"/>
      <c r="B40" s="8">
        <v>9000</v>
      </c>
      <c r="C40" s="92" t="s">
        <v>57</v>
      </c>
      <c r="D40" s="125"/>
      <c r="E40" s="125"/>
      <c r="F40" s="146"/>
      <c r="G40" s="146"/>
      <c r="H40" s="146"/>
      <c r="I40" s="146"/>
      <c r="J40" s="146"/>
      <c r="K40" s="125"/>
    </row>
    <row r="41" spans="1:11" s="18" customFormat="1" ht="15">
      <c r="A41" s="96"/>
      <c r="B41" s="96"/>
      <c r="C41" s="106" t="s">
        <v>221</v>
      </c>
      <c r="D41" s="129">
        <f aca="true" t="shared" si="1" ref="D41:K41">SUM(D10:D40)-D18</f>
        <v>58563</v>
      </c>
      <c r="E41" s="129">
        <f t="shared" si="1"/>
        <v>58323.979999999996</v>
      </c>
      <c r="F41" s="129">
        <f t="shared" si="1"/>
        <v>0</v>
      </c>
      <c r="G41" s="129">
        <f t="shared" si="1"/>
        <v>0</v>
      </c>
      <c r="H41" s="129">
        <f t="shared" si="1"/>
        <v>0</v>
      </c>
      <c r="I41" s="129">
        <f t="shared" si="1"/>
        <v>0</v>
      </c>
      <c r="J41" s="129">
        <f t="shared" si="1"/>
        <v>0</v>
      </c>
      <c r="K41" s="129">
        <f t="shared" si="1"/>
        <v>58323.979999999996</v>
      </c>
    </row>
    <row r="42" s="18" customFormat="1" ht="15"/>
    <row r="43" spans="1:8" s="18" customFormat="1" ht="15">
      <c r="A43" s="20" t="s">
        <v>158</v>
      </c>
      <c r="B43" s="61" t="s">
        <v>336</v>
      </c>
      <c r="C43" s="61"/>
      <c r="D43" s="61"/>
      <c r="E43" s="61"/>
      <c r="F43" s="61"/>
      <c r="G43" s="61"/>
      <c r="H43" s="12"/>
    </row>
    <row r="44" s="18" customFormat="1" ht="12.75" customHeight="1">
      <c r="M44" s="7" t="s">
        <v>97</v>
      </c>
    </row>
    <row r="45" spans="1:13" s="18" customFormat="1" ht="15.75" customHeight="1">
      <c r="A45" s="190" t="s">
        <v>152</v>
      </c>
      <c r="B45" s="190" t="s">
        <v>267</v>
      </c>
      <c r="C45" s="190" t="s">
        <v>111</v>
      </c>
      <c r="D45" s="190" t="s">
        <v>156</v>
      </c>
      <c r="E45" s="190"/>
      <c r="F45" s="190"/>
      <c r="G45" s="190"/>
      <c r="H45" s="190"/>
      <c r="I45" s="190" t="s">
        <v>174</v>
      </c>
      <c r="J45" s="190"/>
      <c r="K45" s="190"/>
      <c r="L45" s="190"/>
      <c r="M45" s="190"/>
    </row>
    <row r="46" spans="1:13" s="18" customFormat="1" ht="65.25" customHeight="1">
      <c r="A46" s="215"/>
      <c r="B46" s="215"/>
      <c r="C46" s="225"/>
      <c r="D46" s="178" t="s">
        <v>272</v>
      </c>
      <c r="E46" s="178" t="s">
        <v>273</v>
      </c>
      <c r="F46" s="178" t="s">
        <v>274</v>
      </c>
      <c r="G46" s="178"/>
      <c r="H46" s="190" t="s">
        <v>300</v>
      </c>
      <c r="I46" s="178" t="s">
        <v>164</v>
      </c>
      <c r="J46" s="190" t="s">
        <v>275</v>
      </c>
      <c r="K46" s="174" t="s">
        <v>276</v>
      </c>
      <c r="L46" s="175"/>
      <c r="M46" s="190" t="s">
        <v>301</v>
      </c>
    </row>
    <row r="47" spans="1:13" s="18" customFormat="1" ht="51.75" customHeight="1">
      <c r="A47" s="191"/>
      <c r="B47" s="191"/>
      <c r="C47" s="198"/>
      <c r="D47" s="178"/>
      <c r="E47" s="178"/>
      <c r="F47" s="8" t="s">
        <v>15</v>
      </c>
      <c r="G47" s="8" t="s">
        <v>16</v>
      </c>
      <c r="H47" s="191"/>
      <c r="I47" s="178"/>
      <c r="J47" s="191"/>
      <c r="K47" s="8" t="s">
        <v>15</v>
      </c>
      <c r="L47" s="8" t="s">
        <v>16</v>
      </c>
      <c r="M47" s="191"/>
    </row>
    <row r="48" spans="1:13" s="18" customFormat="1" ht="15">
      <c r="A48" s="8">
        <v>1</v>
      </c>
      <c r="B48" s="8">
        <v>1</v>
      </c>
      <c r="C48" s="8">
        <v>2</v>
      </c>
      <c r="D48" s="8">
        <v>3</v>
      </c>
      <c r="E48" s="8">
        <v>4</v>
      </c>
      <c r="F48" s="8">
        <v>5</v>
      </c>
      <c r="G48" s="8">
        <v>6</v>
      </c>
      <c r="H48" s="8">
        <v>7</v>
      </c>
      <c r="I48" s="8">
        <v>8</v>
      </c>
      <c r="J48" s="8">
        <v>9</v>
      </c>
      <c r="K48" s="8">
        <v>10</v>
      </c>
      <c r="L48" s="8">
        <v>11</v>
      </c>
      <c r="M48" s="8">
        <v>12</v>
      </c>
    </row>
    <row r="49" spans="1:13" s="18" customFormat="1" ht="15" hidden="1">
      <c r="A49" s="8"/>
      <c r="B49" s="8">
        <v>2120</v>
      </c>
      <c r="C49" s="92" t="s">
        <v>122</v>
      </c>
      <c r="D49" s="125"/>
      <c r="E49" s="129"/>
      <c r="F49" s="129"/>
      <c r="G49" s="129"/>
      <c r="H49" s="144">
        <f>D49-E49</f>
        <v>0</v>
      </c>
      <c r="I49" s="125"/>
      <c r="J49" s="129"/>
      <c r="K49" s="144"/>
      <c r="L49" s="129"/>
      <c r="M49" s="144">
        <f>I49-J49</f>
        <v>0</v>
      </c>
    </row>
    <row r="50" spans="1:13" s="18" customFormat="1" ht="15">
      <c r="A50" s="8"/>
      <c r="B50" s="8">
        <v>2210</v>
      </c>
      <c r="C50" s="92" t="s">
        <v>123</v>
      </c>
      <c r="D50" s="125">
        <f>'2019-2(14.1;14.2;14.3)спЦДМ'!D52+'2019-2(14.1;14.2;14.3)спАПС'!D52</f>
        <v>73195</v>
      </c>
      <c r="E50" s="125"/>
      <c r="F50" s="125"/>
      <c r="G50" s="125"/>
      <c r="H50" s="125">
        <f>D50-G50</f>
        <v>73195</v>
      </c>
      <c r="I50" s="125">
        <f>'2019-2(14.1;14.2;14.3)спЦДМ'!I52+'2019-2(14.1;14.2;14.3)спАПС'!I52</f>
        <v>112390</v>
      </c>
      <c r="J50" s="144"/>
      <c r="K50" s="125"/>
      <c r="L50" s="129"/>
      <c r="M50" s="144">
        <f>I50-L50</f>
        <v>112390</v>
      </c>
    </row>
    <row r="51" spans="1:13" s="18" customFormat="1" ht="15" hidden="1">
      <c r="A51" s="8"/>
      <c r="B51" s="8">
        <v>2220</v>
      </c>
      <c r="C51" s="92" t="s">
        <v>40</v>
      </c>
      <c r="D51" s="125"/>
      <c r="E51" s="125"/>
      <c r="F51" s="125">
        <f>E51</f>
        <v>0</v>
      </c>
      <c r="G51" s="125"/>
      <c r="H51" s="125"/>
      <c r="I51" s="125"/>
      <c r="J51" s="125"/>
      <c r="K51" s="125"/>
      <c r="L51" s="125"/>
      <c r="M51" s="125"/>
    </row>
    <row r="52" spans="1:13" s="18" customFormat="1" ht="15" hidden="1">
      <c r="A52" s="8"/>
      <c r="B52" s="8">
        <v>2230</v>
      </c>
      <c r="C52" s="92" t="s">
        <v>41</v>
      </c>
      <c r="D52" s="125"/>
      <c r="E52" s="125"/>
      <c r="F52" s="125">
        <f>E52</f>
        <v>0</v>
      </c>
      <c r="G52" s="125"/>
      <c r="H52" s="125"/>
      <c r="I52" s="125"/>
      <c r="J52" s="125"/>
      <c r="K52" s="125"/>
      <c r="L52" s="125"/>
      <c r="M52" s="125"/>
    </row>
    <row r="53" spans="1:13" s="18" customFormat="1" ht="15">
      <c r="A53" s="8"/>
      <c r="B53" s="8">
        <v>2240</v>
      </c>
      <c r="C53" s="92" t="s">
        <v>42</v>
      </c>
      <c r="D53" s="125">
        <f>'2019-2(14.1;14.2;14.3)спЦДМ'!D55+'2019-2(14.1;14.2;14.3)спАПС'!D55</f>
        <v>108300</v>
      </c>
      <c r="E53" s="125"/>
      <c r="F53" s="125"/>
      <c r="G53" s="125"/>
      <c r="H53" s="125">
        <f>D53-G53</f>
        <v>108300</v>
      </c>
      <c r="I53" s="125">
        <f>'2019-2(14.1;14.2;14.3)спЦДМ'!I55+'2019-2(14.1;14.2;14.3)спАПС'!I55</f>
        <v>147610</v>
      </c>
      <c r="J53" s="125"/>
      <c r="K53" s="125"/>
      <c r="L53" s="125"/>
      <c r="M53" s="144">
        <f>I53-L53</f>
        <v>147610</v>
      </c>
    </row>
    <row r="54" spans="1:13" s="18" customFormat="1" ht="15" hidden="1">
      <c r="A54" s="8"/>
      <c r="B54" s="8">
        <v>2250</v>
      </c>
      <c r="C54" s="92" t="s">
        <v>43</v>
      </c>
      <c r="D54" s="125"/>
      <c r="E54" s="144"/>
      <c r="F54" s="144"/>
      <c r="G54" s="144"/>
      <c r="H54" s="144">
        <f>D54-E54</f>
        <v>0</v>
      </c>
      <c r="I54" s="125"/>
      <c r="J54" s="144"/>
      <c r="K54" s="125"/>
      <c r="L54" s="144"/>
      <c r="M54" s="144">
        <f>I54-J54</f>
        <v>0</v>
      </c>
    </row>
    <row r="55" spans="1:13" s="18" customFormat="1" ht="15" hidden="1">
      <c r="A55" s="8"/>
      <c r="B55" s="8">
        <v>2260</v>
      </c>
      <c r="C55" s="92" t="s">
        <v>124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</row>
    <row r="56" spans="1:13" s="18" customFormat="1" ht="15" hidden="1">
      <c r="A56" s="8"/>
      <c r="B56" s="8">
        <v>2270</v>
      </c>
      <c r="C56" s="92" t="s">
        <v>44</v>
      </c>
      <c r="D56" s="125">
        <f>SUM(D57:D59)</f>
        <v>0</v>
      </c>
      <c r="E56" s="125"/>
      <c r="F56" s="125"/>
      <c r="G56" s="125"/>
      <c r="H56" s="144">
        <f aca="true" t="shared" si="2" ref="H56:H61">D56-E56</f>
        <v>0</v>
      </c>
      <c r="I56" s="125">
        <f>SUM(I57:I59)</f>
        <v>0</v>
      </c>
      <c r="J56" s="125"/>
      <c r="K56" s="125"/>
      <c r="L56" s="125"/>
      <c r="M56" s="144">
        <f aca="true" t="shared" si="3" ref="M56:M61">I56-J56</f>
        <v>0</v>
      </c>
    </row>
    <row r="57" spans="1:13" s="18" customFormat="1" ht="15" hidden="1">
      <c r="A57" s="8"/>
      <c r="B57" s="8">
        <v>2271</v>
      </c>
      <c r="C57" s="92" t="s">
        <v>139</v>
      </c>
      <c r="D57" s="125"/>
      <c r="E57" s="125"/>
      <c r="F57" s="125"/>
      <c r="G57" s="125"/>
      <c r="H57" s="144">
        <f t="shared" si="2"/>
        <v>0</v>
      </c>
      <c r="I57" s="125"/>
      <c r="J57" s="125"/>
      <c r="K57" s="125"/>
      <c r="L57" s="125"/>
      <c r="M57" s="144">
        <f t="shared" si="3"/>
        <v>0</v>
      </c>
    </row>
    <row r="58" spans="1:13" s="18" customFormat="1" ht="15" hidden="1">
      <c r="A58" s="8"/>
      <c r="B58" s="8">
        <v>2272</v>
      </c>
      <c r="C58" s="92" t="s">
        <v>140</v>
      </c>
      <c r="D58" s="125"/>
      <c r="E58" s="125"/>
      <c r="F58" s="125"/>
      <c r="G58" s="125"/>
      <c r="H58" s="144">
        <f t="shared" si="2"/>
        <v>0</v>
      </c>
      <c r="I58" s="125"/>
      <c r="J58" s="125"/>
      <c r="K58" s="125"/>
      <c r="L58" s="125"/>
      <c r="M58" s="144">
        <f t="shared" si="3"/>
        <v>0</v>
      </c>
    </row>
    <row r="59" spans="1:13" s="18" customFormat="1" ht="15" hidden="1">
      <c r="A59" s="8"/>
      <c r="B59" s="8">
        <v>2273</v>
      </c>
      <c r="C59" s="92" t="s">
        <v>141</v>
      </c>
      <c r="D59" s="125"/>
      <c r="E59" s="125"/>
      <c r="F59" s="125"/>
      <c r="G59" s="125"/>
      <c r="H59" s="144">
        <f t="shared" si="2"/>
        <v>0</v>
      </c>
      <c r="I59" s="125"/>
      <c r="J59" s="125"/>
      <c r="K59" s="125"/>
      <c r="L59" s="125"/>
      <c r="M59" s="144">
        <f t="shared" si="3"/>
        <v>0</v>
      </c>
    </row>
    <row r="60" spans="1:13" s="18" customFormat="1" ht="26.25" hidden="1">
      <c r="A60" s="8"/>
      <c r="B60" s="8">
        <v>2281</v>
      </c>
      <c r="C60" s="92" t="s">
        <v>45</v>
      </c>
      <c r="D60" s="125"/>
      <c r="E60" s="125"/>
      <c r="F60" s="125"/>
      <c r="G60" s="125"/>
      <c r="H60" s="144">
        <f t="shared" si="2"/>
        <v>0</v>
      </c>
      <c r="I60" s="125"/>
      <c r="J60" s="125"/>
      <c r="K60" s="125"/>
      <c r="L60" s="125"/>
      <c r="M60" s="144">
        <f t="shared" si="3"/>
        <v>0</v>
      </c>
    </row>
    <row r="61" spans="1:13" s="18" customFormat="1" ht="26.25" hidden="1">
      <c r="A61" s="8"/>
      <c r="B61" s="8">
        <v>2282</v>
      </c>
      <c r="C61" s="92" t="s">
        <v>46</v>
      </c>
      <c r="D61" s="125"/>
      <c r="E61" s="125"/>
      <c r="F61" s="125"/>
      <c r="G61" s="125"/>
      <c r="H61" s="125">
        <f t="shared" si="2"/>
        <v>0</v>
      </c>
      <c r="I61" s="125"/>
      <c r="J61" s="125"/>
      <c r="K61" s="125"/>
      <c r="L61" s="125"/>
      <c r="M61" s="125">
        <f t="shared" si="3"/>
        <v>0</v>
      </c>
    </row>
    <row r="62" spans="1:13" s="18" customFormat="1" ht="15" hidden="1">
      <c r="A62" s="8"/>
      <c r="B62" s="8">
        <v>2400</v>
      </c>
      <c r="C62" s="92" t="s">
        <v>125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</row>
    <row r="63" spans="1:13" s="18" customFormat="1" ht="26.25" hidden="1">
      <c r="A63" s="8"/>
      <c r="B63" s="8">
        <v>2610</v>
      </c>
      <c r="C63" s="92" t="s">
        <v>47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</row>
    <row r="64" spans="1:13" s="18" customFormat="1" ht="15" hidden="1">
      <c r="A64" s="8"/>
      <c r="B64" s="8">
        <v>2620</v>
      </c>
      <c r="C64" s="92" t="s">
        <v>48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1:13" s="18" customFormat="1" ht="26.25" hidden="1">
      <c r="A65" s="8"/>
      <c r="B65" s="8">
        <v>2630</v>
      </c>
      <c r="C65" s="92" t="s">
        <v>126</v>
      </c>
      <c r="D65" s="125"/>
      <c r="E65" s="129"/>
      <c r="F65" s="129"/>
      <c r="G65" s="129"/>
      <c r="H65" s="129"/>
      <c r="I65" s="125"/>
      <c r="J65" s="129"/>
      <c r="K65" s="129"/>
      <c r="L65" s="129"/>
      <c r="M65" s="129"/>
    </row>
    <row r="66" spans="1:13" s="18" customFormat="1" ht="15" hidden="1">
      <c r="A66" s="8"/>
      <c r="B66" s="8">
        <v>2700</v>
      </c>
      <c r="C66" s="92" t="s">
        <v>127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1:13" s="18" customFormat="1" ht="15" hidden="1">
      <c r="A67" s="8"/>
      <c r="B67" s="8">
        <v>2800</v>
      </c>
      <c r="C67" s="92" t="s">
        <v>128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>
        <f>I67-J67</f>
        <v>0</v>
      </c>
    </row>
    <row r="68" spans="1:13" s="18" customFormat="1" ht="15" hidden="1">
      <c r="A68" s="8"/>
      <c r="B68" s="8">
        <v>3110</v>
      </c>
      <c r="C68" s="92" t="s">
        <v>129</v>
      </c>
      <c r="D68" s="125">
        <f>'2019-2(14.1;14.2;14.3)спЦДМ'!D70+'2019-2(14.1;14.2;14.3)спАПС'!D70</f>
        <v>0</v>
      </c>
      <c r="E68" s="125"/>
      <c r="F68" s="125"/>
      <c r="G68" s="125"/>
      <c r="H68" s="125">
        <f>D68-E68</f>
        <v>0</v>
      </c>
      <c r="I68" s="125">
        <f>'2019-2(14.1;14.2;14.3)спЦДМ'!I70+'2019-2(14.1;14.2;14.3)спАПС'!I70</f>
        <v>0</v>
      </c>
      <c r="J68" s="125"/>
      <c r="K68" s="125"/>
      <c r="L68" s="125"/>
      <c r="M68" s="125">
        <f>I68-J68</f>
        <v>0</v>
      </c>
    </row>
    <row r="69" spans="1:13" s="18" customFormat="1" ht="15" hidden="1">
      <c r="A69" s="8"/>
      <c r="B69" s="8">
        <v>3120</v>
      </c>
      <c r="C69" s="92" t="s">
        <v>50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70" spans="1:13" s="18" customFormat="1" ht="15" hidden="1">
      <c r="A70" s="8"/>
      <c r="B70" s="8">
        <v>3132</v>
      </c>
      <c r="C70" s="122" t="s">
        <v>169</v>
      </c>
      <c r="D70" s="125">
        <f>'2019-2(14.1;14.2;14.3)спЦДМ'!D72+'2019-2(14.1;14.2;14.3)спАПС'!D72</f>
        <v>0</v>
      </c>
      <c r="E70" s="125"/>
      <c r="F70" s="125"/>
      <c r="G70" s="125"/>
      <c r="H70" s="125">
        <f>D70-E70</f>
        <v>0</v>
      </c>
      <c r="I70" s="125">
        <f>'2019-2(14.1;14.2;14.3)спЦДМ'!I72+'2019-2(14.1;14.2;14.3)спАПС'!I72</f>
        <v>0</v>
      </c>
      <c r="J70" s="125"/>
      <c r="K70" s="125"/>
      <c r="L70" s="125"/>
      <c r="M70" s="125">
        <f>I70-J70</f>
        <v>0</v>
      </c>
    </row>
    <row r="71" spans="1:13" s="18" customFormat="1" ht="15" hidden="1">
      <c r="A71" s="8"/>
      <c r="B71" s="8">
        <v>3140</v>
      </c>
      <c r="C71" s="92" t="s">
        <v>52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</row>
    <row r="72" spans="1:13" s="18" customFormat="1" ht="15" hidden="1">
      <c r="A72" s="8"/>
      <c r="B72" s="8">
        <v>3150</v>
      </c>
      <c r="C72" s="92" t="s">
        <v>53</v>
      </c>
      <c r="D72" s="125"/>
      <c r="E72" s="129"/>
      <c r="F72" s="129"/>
      <c r="G72" s="129"/>
      <c r="H72" s="129"/>
      <c r="I72" s="125"/>
      <c r="J72" s="129"/>
      <c r="K72" s="129"/>
      <c r="L72" s="129"/>
      <c r="M72" s="129"/>
    </row>
    <row r="73" spans="1:13" s="18" customFormat="1" ht="15" hidden="1">
      <c r="A73" s="8"/>
      <c r="B73" s="8">
        <v>3160</v>
      </c>
      <c r="C73" s="92" t="s">
        <v>130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1:13" s="18" customFormat="1" ht="15" hidden="1">
      <c r="A74" s="8"/>
      <c r="B74" s="8">
        <v>3210</v>
      </c>
      <c r="C74" s="92" t="s">
        <v>54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1:13" s="18" customFormat="1" ht="15" hidden="1">
      <c r="A75" s="8"/>
      <c r="B75" s="8">
        <v>3220</v>
      </c>
      <c r="C75" s="92" t="s">
        <v>55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1:13" s="18" customFormat="1" ht="26.25" hidden="1">
      <c r="A76" s="8"/>
      <c r="B76" s="8">
        <v>3230</v>
      </c>
      <c r="C76" s="92" t="s">
        <v>131</v>
      </c>
      <c r="D76" s="125"/>
      <c r="E76" s="129"/>
      <c r="F76" s="129"/>
      <c r="G76" s="129"/>
      <c r="H76" s="129"/>
      <c r="I76" s="125"/>
      <c r="J76" s="129"/>
      <c r="K76" s="129"/>
      <c r="L76" s="129"/>
      <c r="M76" s="129"/>
    </row>
    <row r="77" spans="1:13" s="18" customFormat="1" ht="15" hidden="1">
      <c r="A77" s="8"/>
      <c r="B77" s="8">
        <v>3240</v>
      </c>
      <c r="C77" s="92" t="s">
        <v>56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  <row r="78" spans="1:13" s="18" customFormat="1" ht="15" hidden="1">
      <c r="A78" s="8"/>
      <c r="B78" s="8">
        <v>9000</v>
      </c>
      <c r="C78" s="92" t="s">
        <v>57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  <row r="79" spans="1:13" s="18" customFormat="1" ht="15">
      <c r="A79" s="96"/>
      <c r="B79" s="96"/>
      <c r="C79" s="106" t="s">
        <v>221</v>
      </c>
      <c r="D79" s="129">
        <f>SUM(D50:D78)-D56</f>
        <v>181495</v>
      </c>
      <c r="E79" s="129">
        <f>SUM(E48:E78)-E56</f>
        <v>4</v>
      </c>
      <c r="F79" s="129">
        <f>SUM(F48:F78)-F56</f>
        <v>5</v>
      </c>
      <c r="G79" s="129"/>
      <c r="H79" s="129">
        <f>SUM(H48:H78)-H56</f>
        <v>181502</v>
      </c>
      <c r="I79" s="129">
        <f>SUM(I50:I78)-I56</f>
        <v>260000</v>
      </c>
      <c r="J79" s="129">
        <f>SUM(J48:J78)-J56</f>
        <v>9</v>
      </c>
      <c r="K79" s="129">
        <f>SUM(K48:K78)-K56</f>
        <v>10</v>
      </c>
      <c r="L79" s="129"/>
      <c r="M79" s="129">
        <f>SUM(M50:M78)-M56</f>
        <v>260000</v>
      </c>
    </row>
    <row r="80" s="18" customFormat="1" ht="15"/>
    <row r="81" spans="1:8" s="18" customFormat="1" ht="15">
      <c r="A81" s="20" t="s">
        <v>159</v>
      </c>
      <c r="B81" s="61" t="s">
        <v>277</v>
      </c>
      <c r="C81" s="12"/>
      <c r="D81" s="12"/>
      <c r="E81" s="12"/>
      <c r="F81" s="12"/>
      <c r="G81" s="12"/>
      <c r="H81" s="12"/>
    </row>
    <row r="82" s="18" customFormat="1" ht="13.5" customHeight="1">
      <c r="J82" s="7" t="s">
        <v>97</v>
      </c>
    </row>
    <row r="83" spans="1:11" s="18" customFormat="1" ht="118.5">
      <c r="A83" s="35" t="s">
        <v>152</v>
      </c>
      <c r="B83" s="35" t="s">
        <v>267</v>
      </c>
      <c r="C83" s="35" t="s">
        <v>111</v>
      </c>
      <c r="D83" s="35" t="s">
        <v>14</v>
      </c>
      <c r="E83" s="35" t="s">
        <v>108</v>
      </c>
      <c r="F83" s="35" t="s">
        <v>194</v>
      </c>
      <c r="G83" s="35" t="s">
        <v>278</v>
      </c>
      <c r="H83" s="35" t="s">
        <v>279</v>
      </c>
      <c r="I83" s="8" t="s">
        <v>37</v>
      </c>
      <c r="J83" s="8" t="s">
        <v>160</v>
      </c>
      <c r="K83" s="64"/>
    </row>
    <row r="84" spans="1:11" s="18" customFormat="1" ht="15">
      <c r="A84" s="8">
        <v>1</v>
      </c>
      <c r="B84" s="8">
        <v>1</v>
      </c>
      <c r="C84" s="8">
        <v>2</v>
      </c>
      <c r="D84" s="8">
        <v>3</v>
      </c>
      <c r="E84" s="8">
        <v>4</v>
      </c>
      <c r="F84" s="8">
        <v>5</v>
      </c>
      <c r="G84" s="8">
        <v>6</v>
      </c>
      <c r="H84" s="8">
        <v>7</v>
      </c>
      <c r="I84" s="8">
        <v>8</v>
      </c>
      <c r="J84" s="8">
        <v>9</v>
      </c>
      <c r="K84" s="64"/>
    </row>
    <row r="85" spans="1:11" s="18" customFormat="1" ht="15" hidden="1">
      <c r="A85" s="8"/>
      <c r="B85" s="8"/>
      <c r="C85" s="102" t="s">
        <v>103</v>
      </c>
      <c r="D85" s="8"/>
      <c r="E85" s="8"/>
      <c r="F85" s="8"/>
      <c r="G85" s="8"/>
      <c r="H85" s="8"/>
      <c r="I85" s="8"/>
      <c r="J85" s="8"/>
      <c r="K85" s="64"/>
    </row>
    <row r="86" spans="1:11" s="18" customFormat="1" ht="15" hidden="1">
      <c r="A86" s="124"/>
      <c r="B86" s="124" t="s">
        <v>49</v>
      </c>
      <c r="C86" s="92" t="s">
        <v>121</v>
      </c>
      <c r="D86" s="125"/>
      <c r="E86" s="125"/>
      <c r="F86" s="145"/>
      <c r="G86" s="145"/>
      <c r="H86" s="145"/>
      <c r="I86" s="145"/>
      <c r="J86" s="145"/>
      <c r="K86" s="64"/>
    </row>
    <row r="87" spans="1:11" s="18" customFormat="1" ht="15" hidden="1">
      <c r="A87" s="8"/>
      <c r="B87" s="8">
        <v>2120</v>
      </c>
      <c r="C87" s="92" t="s">
        <v>122</v>
      </c>
      <c r="D87" s="125"/>
      <c r="E87" s="125"/>
      <c r="F87" s="145"/>
      <c r="G87" s="145"/>
      <c r="H87" s="145"/>
      <c r="I87" s="145"/>
      <c r="J87" s="145"/>
      <c r="K87" s="64"/>
    </row>
    <row r="88" spans="1:11" s="18" customFormat="1" ht="15">
      <c r="A88" s="8"/>
      <c r="B88" s="8">
        <v>2210</v>
      </c>
      <c r="C88" s="92" t="s">
        <v>123</v>
      </c>
      <c r="D88" s="125">
        <f>D12</f>
        <v>31519</v>
      </c>
      <c r="E88" s="125">
        <f>E12</f>
        <v>31279.98</v>
      </c>
      <c r="F88" s="145"/>
      <c r="G88" s="145"/>
      <c r="H88" s="145"/>
      <c r="I88" s="145"/>
      <c r="J88" s="145"/>
      <c r="K88" s="64"/>
    </row>
    <row r="89" spans="1:11" s="18" customFormat="1" ht="15" hidden="1">
      <c r="A89" s="8"/>
      <c r="B89" s="8">
        <v>2220</v>
      </c>
      <c r="C89" s="92" t="s">
        <v>40</v>
      </c>
      <c r="D89" s="125"/>
      <c r="E89" s="125"/>
      <c r="F89" s="146"/>
      <c r="G89" s="146"/>
      <c r="H89" s="146"/>
      <c r="I89" s="146"/>
      <c r="J89" s="146"/>
      <c r="K89" s="64"/>
    </row>
    <row r="90" spans="1:11" s="18" customFormat="1" ht="15" hidden="1">
      <c r="A90" s="8"/>
      <c r="B90" s="8">
        <v>2230</v>
      </c>
      <c r="C90" s="92" t="s">
        <v>41</v>
      </c>
      <c r="D90" s="125"/>
      <c r="E90" s="125"/>
      <c r="F90" s="146"/>
      <c r="G90" s="146"/>
      <c r="H90" s="146"/>
      <c r="I90" s="146"/>
      <c r="J90" s="146"/>
      <c r="K90" s="64"/>
    </row>
    <row r="91" spans="1:10" s="18" customFormat="1" ht="15">
      <c r="A91" s="8"/>
      <c r="B91" s="8">
        <v>2240</v>
      </c>
      <c r="C91" s="92" t="s">
        <v>42</v>
      </c>
      <c r="D91" s="125">
        <f>D15</f>
        <v>27044</v>
      </c>
      <c r="E91" s="125">
        <f>E15</f>
        <v>27044</v>
      </c>
      <c r="F91" s="146"/>
      <c r="G91" s="146"/>
      <c r="H91" s="146"/>
      <c r="I91" s="146"/>
      <c r="J91" s="146"/>
    </row>
    <row r="92" spans="1:10" s="18" customFormat="1" ht="15" hidden="1">
      <c r="A92" s="8"/>
      <c r="B92" s="8">
        <v>2250</v>
      </c>
      <c r="C92" s="92" t="s">
        <v>43</v>
      </c>
      <c r="D92" s="125"/>
      <c r="E92" s="125"/>
      <c r="F92" s="145"/>
      <c r="G92" s="145"/>
      <c r="H92" s="145"/>
      <c r="I92" s="145"/>
      <c r="J92" s="145"/>
    </row>
    <row r="93" spans="1:10" s="18" customFormat="1" ht="15" hidden="1">
      <c r="A93" s="8"/>
      <c r="B93" s="8">
        <v>2260</v>
      </c>
      <c r="C93" s="92" t="s">
        <v>124</v>
      </c>
      <c r="D93" s="125"/>
      <c r="E93" s="125"/>
      <c r="F93" s="146"/>
      <c r="G93" s="146"/>
      <c r="H93" s="146"/>
      <c r="I93" s="146"/>
      <c r="J93" s="146"/>
    </row>
    <row r="94" spans="1:10" s="18" customFormat="1" ht="15" hidden="1">
      <c r="A94" s="8"/>
      <c r="B94" s="8">
        <v>2270</v>
      </c>
      <c r="C94" s="92" t="s">
        <v>44</v>
      </c>
      <c r="D94" s="125">
        <f>SUM(D95:D98)</f>
        <v>0</v>
      </c>
      <c r="E94" s="125">
        <f>SUM(E95:E98)</f>
        <v>0</v>
      </c>
      <c r="F94" s="146"/>
      <c r="G94" s="146"/>
      <c r="H94" s="146"/>
      <c r="I94" s="146"/>
      <c r="J94" s="146"/>
    </row>
    <row r="95" spans="1:10" s="18" customFormat="1" ht="15" hidden="1">
      <c r="A95" s="8"/>
      <c r="B95" s="8">
        <v>2271</v>
      </c>
      <c r="C95" s="92" t="s">
        <v>139</v>
      </c>
      <c r="D95" s="125"/>
      <c r="E95" s="125"/>
      <c r="F95" s="146"/>
      <c r="G95" s="146"/>
      <c r="H95" s="146"/>
      <c r="I95" s="146"/>
      <c r="J95" s="146"/>
    </row>
    <row r="96" spans="1:10" s="18" customFormat="1" ht="15" hidden="1">
      <c r="A96" s="8"/>
      <c r="B96" s="8">
        <v>2272</v>
      </c>
      <c r="C96" s="92" t="s">
        <v>140</v>
      </c>
      <c r="D96" s="125"/>
      <c r="E96" s="125"/>
      <c r="F96" s="146"/>
      <c r="G96" s="146"/>
      <c r="H96" s="146"/>
      <c r="I96" s="146"/>
      <c r="J96" s="146"/>
    </row>
    <row r="97" spans="1:10" s="18" customFormat="1" ht="15" hidden="1">
      <c r="A97" s="8"/>
      <c r="B97" s="8">
        <v>2273</v>
      </c>
      <c r="C97" s="92" t="s">
        <v>141</v>
      </c>
      <c r="D97" s="125"/>
      <c r="E97" s="125"/>
      <c r="F97" s="146"/>
      <c r="G97" s="146"/>
      <c r="H97" s="146"/>
      <c r="I97" s="146"/>
      <c r="J97" s="146"/>
    </row>
    <row r="98" spans="1:10" s="18" customFormat="1" ht="26.25" hidden="1">
      <c r="A98" s="8"/>
      <c r="B98" s="8">
        <v>2281</v>
      </c>
      <c r="C98" s="92" t="s">
        <v>45</v>
      </c>
      <c r="D98" s="125"/>
      <c r="E98" s="125"/>
      <c r="F98" s="146"/>
      <c r="G98" s="146"/>
      <c r="H98" s="146"/>
      <c r="I98" s="146"/>
      <c r="J98" s="146"/>
    </row>
    <row r="99" spans="1:10" s="18" customFormat="1" ht="26.25" hidden="1">
      <c r="A99" s="8"/>
      <c r="B99" s="8">
        <v>2282</v>
      </c>
      <c r="C99" s="92" t="s">
        <v>46</v>
      </c>
      <c r="D99" s="125"/>
      <c r="E99" s="125"/>
      <c r="F99" s="146"/>
      <c r="G99" s="146"/>
      <c r="H99" s="146"/>
      <c r="I99" s="146"/>
      <c r="J99" s="146"/>
    </row>
    <row r="100" spans="1:10" s="18" customFormat="1" ht="15" hidden="1">
      <c r="A100" s="8"/>
      <c r="B100" s="8">
        <v>2400</v>
      </c>
      <c r="C100" s="92" t="s">
        <v>125</v>
      </c>
      <c r="D100" s="125"/>
      <c r="E100" s="125"/>
      <c r="F100" s="146"/>
      <c r="G100" s="146"/>
      <c r="H100" s="146"/>
      <c r="I100" s="146"/>
      <c r="J100" s="146"/>
    </row>
    <row r="101" spans="1:10" s="18" customFormat="1" ht="26.25" hidden="1">
      <c r="A101" s="8"/>
      <c r="B101" s="8">
        <v>2610</v>
      </c>
      <c r="C101" s="92" t="s">
        <v>47</v>
      </c>
      <c r="D101" s="125"/>
      <c r="E101" s="125"/>
      <c r="F101" s="146"/>
      <c r="G101" s="146"/>
      <c r="H101" s="146"/>
      <c r="I101" s="146"/>
      <c r="J101" s="146"/>
    </row>
    <row r="102" spans="1:10" s="18" customFormat="1" ht="15" hidden="1">
      <c r="A102" s="8"/>
      <c r="B102" s="8">
        <v>2620</v>
      </c>
      <c r="C102" s="92" t="s">
        <v>48</v>
      </c>
      <c r="D102" s="125"/>
      <c r="E102" s="125"/>
      <c r="F102" s="146"/>
      <c r="G102" s="146"/>
      <c r="H102" s="146"/>
      <c r="I102" s="146"/>
      <c r="J102" s="146"/>
    </row>
    <row r="103" spans="1:10" s="18" customFormat="1" ht="26.25" hidden="1">
      <c r="A103" s="8"/>
      <c r="B103" s="8">
        <v>2630</v>
      </c>
      <c r="C103" s="92" t="s">
        <v>126</v>
      </c>
      <c r="D103" s="144"/>
      <c r="E103" s="125"/>
      <c r="F103" s="145"/>
      <c r="G103" s="145"/>
      <c r="H103" s="145"/>
      <c r="I103" s="145"/>
      <c r="J103" s="145"/>
    </row>
    <row r="104" spans="1:10" s="18" customFormat="1" ht="15" hidden="1">
      <c r="A104" s="8"/>
      <c r="B104" s="8">
        <v>2700</v>
      </c>
      <c r="C104" s="92" t="s">
        <v>127</v>
      </c>
      <c r="D104" s="125"/>
      <c r="E104" s="125"/>
      <c r="F104" s="146"/>
      <c r="G104" s="146"/>
      <c r="H104" s="146"/>
      <c r="I104" s="146"/>
      <c r="J104" s="146"/>
    </row>
    <row r="105" spans="1:10" s="18" customFormat="1" ht="15" hidden="1">
      <c r="A105" s="8"/>
      <c r="B105" s="8">
        <v>2800</v>
      </c>
      <c r="C105" s="92" t="s">
        <v>128</v>
      </c>
      <c r="D105" s="125"/>
      <c r="E105" s="125"/>
      <c r="F105" s="146"/>
      <c r="G105" s="146"/>
      <c r="H105" s="146"/>
      <c r="I105" s="146"/>
      <c r="J105" s="146"/>
    </row>
    <row r="106" spans="1:10" s="18" customFormat="1" ht="15" hidden="1">
      <c r="A106" s="8"/>
      <c r="B106" s="8">
        <v>3110</v>
      </c>
      <c r="C106" s="92" t="s">
        <v>129</v>
      </c>
      <c r="D106" s="125">
        <f>'2019-2(14.1;14.2;14.3)спЦДМ'!D108</f>
        <v>0</v>
      </c>
      <c r="E106" s="125">
        <f>'2019-2(14.1;14.2;14.3)спЦДМ'!E108</f>
        <v>0</v>
      </c>
      <c r="F106" s="146"/>
      <c r="G106" s="146"/>
      <c r="H106" s="146"/>
      <c r="I106" s="146"/>
      <c r="J106" s="146"/>
    </row>
    <row r="107" spans="1:10" s="18" customFormat="1" ht="15" hidden="1">
      <c r="A107" s="8"/>
      <c r="B107" s="8">
        <v>3120</v>
      </c>
      <c r="C107" s="92" t="s">
        <v>50</v>
      </c>
      <c r="D107" s="125"/>
      <c r="E107" s="125"/>
      <c r="F107" s="146"/>
      <c r="G107" s="146"/>
      <c r="H107" s="146"/>
      <c r="I107" s="146"/>
      <c r="J107" s="146"/>
    </row>
    <row r="108" spans="1:10" s="18" customFormat="1" ht="15" hidden="1">
      <c r="A108" s="8"/>
      <c r="B108" s="8">
        <v>3130</v>
      </c>
      <c r="C108" s="92" t="s">
        <v>51</v>
      </c>
      <c r="D108" s="125"/>
      <c r="E108" s="125"/>
      <c r="F108" s="146"/>
      <c r="G108" s="146"/>
      <c r="H108" s="146"/>
      <c r="I108" s="146"/>
      <c r="J108" s="146"/>
    </row>
    <row r="109" spans="1:10" s="18" customFormat="1" ht="15" hidden="1">
      <c r="A109" s="8"/>
      <c r="B109" s="8">
        <v>3140</v>
      </c>
      <c r="C109" s="92" t="s">
        <v>52</v>
      </c>
      <c r="D109" s="125"/>
      <c r="E109" s="125"/>
      <c r="F109" s="146"/>
      <c r="G109" s="146"/>
      <c r="H109" s="146"/>
      <c r="I109" s="146"/>
      <c r="J109" s="146"/>
    </row>
    <row r="110" spans="1:10" s="18" customFormat="1" ht="15" hidden="1">
      <c r="A110" s="8"/>
      <c r="B110" s="8">
        <v>3150</v>
      </c>
      <c r="C110" s="92" t="s">
        <v>53</v>
      </c>
      <c r="D110" s="129"/>
      <c r="E110" s="125"/>
      <c r="F110" s="147"/>
      <c r="G110" s="147"/>
      <c r="H110" s="147"/>
      <c r="I110" s="147"/>
      <c r="J110" s="147"/>
    </row>
    <row r="111" spans="1:10" s="18" customFormat="1" ht="15" hidden="1">
      <c r="A111" s="8"/>
      <c r="B111" s="8">
        <v>3160</v>
      </c>
      <c r="C111" s="92" t="s">
        <v>130</v>
      </c>
      <c r="D111" s="125"/>
      <c r="E111" s="125"/>
      <c r="F111" s="146"/>
      <c r="G111" s="146"/>
      <c r="H111" s="146"/>
      <c r="I111" s="146"/>
      <c r="J111" s="146"/>
    </row>
    <row r="112" spans="1:10" s="18" customFormat="1" ht="15" hidden="1">
      <c r="A112" s="8"/>
      <c r="B112" s="8">
        <v>3210</v>
      </c>
      <c r="C112" s="92" t="s">
        <v>54</v>
      </c>
      <c r="D112" s="125"/>
      <c r="E112" s="125"/>
      <c r="F112" s="146"/>
      <c r="G112" s="146"/>
      <c r="H112" s="146"/>
      <c r="I112" s="146"/>
      <c r="J112" s="146"/>
    </row>
    <row r="113" spans="1:10" s="18" customFormat="1" ht="15" hidden="1">
      <c r="A113" s="8"/>
      <c r="B113" s="8">
        <v>3220</v>
      </c>
      <c r="C113" s="92" t="s">
        <v>55</v>
      </c>
      <c r="D113" s="125"/>
      <c r="E113" s="125"/>
      <c r="F113" s="146"/>
      <c r="G113" s="146"/>
      <c r="H113" s="146"/>
      <c r="I113" s="146"/>
      <c r="J113" s="146"/>
    </row>
    <row r="114" spans="1:10" s="18" customFormat="1" ht="26.25" hidden="1">
      <c r="A114" s="8"/>
      <c r="B114" s="8">
        <v>3230</v>
      </c>
      <c r="C114" s="92" t="s">
        <v>131</v>
      </c>
      <c r="D114" s="125"/>
      <c r="E114" s="125"/>
      <c r="F114" s="146"/>
      <c r="G114" s="146"/>
      <c r="H114" s="146"/>
      <c r="I114" s="146"/>
      <c r="J114" s="146"/>
    </row>
    <row r="115" spans="1:10" s="18" customFormat="1" ht="15" hidden="1">
      <c r="A115" s="8"/>
      <c r="B115" s="8">
        <v>3240</v>
      </c>
      <c r="C115" s="92" t="s">
        <v>56</v>
      </c>
      <c r="D115" s="125"/>
      <c r="E115" s="125"/>
      <c r="F115" s="146"/>
      <c r="G115" s="146"/>
      <c r="H115" s="146"/>
      <c r="I115" s="146"/>
      <c r="J115" s="146"/>
    </row>
    <row r="116" spans="1:10" s="18" customFormat="1" ht="15" hidden="1">
      <c r="A116" s="8"/>
      <c r="B116" s="8">
        <v>9000</v>
      </c>
      <c r="C116" s="92" t="s">
        <v>57</v>
      </c>
      <c r="D116" s="125"/>
      <c r="E116" s="125"/>
      <c r="F116" s="146"/>
      <c r="G116" s="146"/>
      <c r="H116" s="146"/>
      <c r="I116" s="146"/>
      <c r="J116" s="146"/>
    </row>
    <row r="117" spans="1:10" s="18" customFormat="1" ht="15">
      <c r="A117" s="96"/>
      <c r="B117" s="96"/>
      <c r="C117" s="106" t="s">
        <v>221</v>
      </c>
      <c r="D117" s="129">
        <f>SUM(D86:D116)-D94</f>
        <v>58563</v>
      </c>
      <c r="E117" s="129">
        <f>SUM(E86:E116)-E94</f>
        <v>58323.979999999996</v>
      </c>
      <c r="F117" s="129">
        <f>SUM(F86:F116)-F94</f>
        <v>0</v>
      </c>
      <c r="G117" s="129">
        <f>SUM(G86:G116)-G94</f>
        <v>0</v>
      </c>
      <c r="H117" s="129">
        <f>SUM(H86:H116)-H94</f>
        <v>0</v>
      </c>
      <c r="I117" s="147"/>
      <c r="J117" s="147"/>
    </row>
    <row r="118" s="2" customFormat="1" ht="15"/>
  </sheetData>
  <sheetProtection/>
  <mergeCells count="25">
    <mergeCell ref="B2:K2"/>
    <mergeCell ref="B4:G4"/>
    <mergeCell ref="E6:E7"/>
    <mergeCell ref="F6:F7"/>
    <mergeCell ref="G6:G7"/>
    <mergeCell ref="K6:K7"/>
    <mergeCell ref="C6:C7"/>
    <mergeCell ref="I6:J6"/>
    <mergeCell ref="B6:B7"/>
    <mergeCell ref="D6:D7"/>
    <mergeCell ref="H6:H7"/>
    <mergeCell ref="A6:A7"/>
    <mergeCell ref="A45:A47"/>
    <mergeCell ref="B45:B47"/>
    <mergeCell ref="C45:C47"/>
    <mergeCell ref="D45:H45"/>
    <mergeCell ref="I45:M45"/>
    <mergeCell ref="D46:D47"/>
    <mergeCell ref="E46:E47"/>
    <mergeCell ref="F46:G46"/>
    <mergeCell ref="H46:H47"/>
    <mergeCell ref="I46:I47"/>
    <mergeCell ref="J46:J47"/>
    <mergeCell ref="K46:L46"/>
    <mergeCell ref="M46:M47"/>
  </mergeCells>
  <printOptions horizontalCentered="1"/>
  <pageMargins left="0" right="0" top="0.37" bottom="0" header="0" footer="0"/>
  <pageSetup fitToHeight="1" fitToWidth="1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M119"/>
  <sheetViews>
    <sheetView view="pageBreakPreview" zoomScale="85" zoomScaleSheetLayoutView="85" zoomScalePageLayoutView="0" workbookViewId="0" topLeftCell="B1">
      <selection activeCell="A1" sqref="A1:IV118"/>
    </sheetView>
  </sheetViews>
  <sheetFormatPr defaultColWidth="9.00390625" defaultRowHeight="15.75"/>
  <cols>
    <col min="1" max="1" width="7.75390625" style="4" hidden="1" customWidth="1"/>
    <col min="2" max="2" width="12.25390625" style="4" customWidth="1"/>
    <col min="3" max="3" width="50.375" style="4" customWidth="1"/>
    <col min="4" max="4" width="10.625" style="4" customWidth="1"/>
    <col min="5" max="5" width="12.00390625" style="4" customWidth="1"/>
    <col min="6" max="6" width="11.25390625" style="4" customWidth="1"/>
    <col min="7" max="7" width="11.625" style="4" customWidth="1"/>
    <col min="8" max="8" width="12.50390625" style="4" customWidth="1"/>
    <col min="9" max="9" width="11.75390625" style="4" customWidth="1"/>
    <col min="10" max="10" width="12.75390625" style="4" customWidth="1"/>
    <col min="11" max="11" width="9.875" style="4" customWidth="1"/>
    <col min="12" max="12" width="10.00390625" style="4" customWidth="1"/>
    <col min="13" max="13" width="10.50390625" style="4" customWidth="1"/>
  </cols>
  <sheetData>
    <row r="1" spans="1:2" s="2" customFormat="1" ht="15">
      <c r="A1" s="309"/>
      <c r="B1" s="309"/>
    </row>
    <row r="2" spans="1:11" s="18" customFormat="1" ht="17.25" customHeight="1">
      <c r="A2" s="62" t="s">
        <v>84</v>
      </c>
      <c r="B2" s="226" t="s">
        <v>280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1:9" s="18" customFormat="1" ht="12" customHeight="1">
      <c r="A3" s="20"/>
      <c r="B3" s="20"/>
      <c r="C3" s="12"/>
      <c r="D3" s="12"/>
      <c r="E3" s="12"/>
      <c r="F3" s="12"/>
      <c r="G3" s="12"/>
      <c r="H3" s="12"/>
      <c r="I3" s="12"/>
    </row>
    <row r="4" spans="1:8" s="18" customFormat="1" ht="15">
      <c r="A4" s="20" t="s">
        <v>157</v>
      </c>
      <c r="B4" s="172" t="s">
        <v>335</v>
      </c>
      <c r="C4" s="172"/>
      <c r="D4" s="172"/>
      <c r="E4" s="172"/>
      <c r="F4" s="172"/>
      <c r="G4" s="172"/>
      <c r="H4" s="12"/>
    </row>
    <row r="5" s="18" customFormat="1" ht="15.75" customHeight="1">
      <c r="K5" s="7" t="s">
        <v>97</v>
      </c>
    </row>
    <row r="6" spans="1:11" s="18" customFormat="1" ht="39.75" customHeight="1">
      <c r="A6" s="190" t="s">
        <v>152</v>
      </c>
      <c r="B6" s="190" t="s">
        <v>267</v>
      </c>
      <c r="C6" s="190" t="s">
        <v>111</v>
      </c>
      <c r="D6" s="190" t="s">
        <v>14</v>
      </c>
      <c r="E6" s="190" t="s">
        <v>108</v>
      </c>
      <c r="F6" s="190" t="s">
        <v>268</v>
      </c>
      <c r="G6" s="190" t="s">
        <v>269</v>
      </c>
      <c r="H6" s="190" t="s">
        <v>270</v>
      </c>
      <c r="I6" s="174" t="s">
        <v>110</v>
      </c>
      <c r="J6" s="188"/>
      <c r="K6" s="190" t="s">
        <v>271</v>
      </c>
    </row>
    <row r="7" spans="1:11" s="18" customFormat="1" ht="70.5" customHeight="1">
      <c r="A7" s="191"/>
      <c r="B7" s="191"/>
      <c r="C7" s="191"/>
      <c r="D7" s="191"/>
      <c r="E7" s="191"/>
      <c r="F7" s="191"/>
      <c r="G7" s="191"/>
      <c r="H7" s="191" t="s">
        <v>109</v>
      </c>
      <c r="I7" s="36" t="s">
        <v>15</v>
      </c>
      <c r="J7" s="36" t="s">
        <v>16</v>
      </c>
      <c r="K7" s="191"/>
    </row>
    <row r="8" spans="1:11" s="18" customFormat="1" ht="15">
      <c r="A8" s="8">
        <v>1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</row>
    <row r="9" spans="1:13" s="2" customFormat="1" ht="15" hidden="1">
      <c r="A9" s="121"/>
      <c r="B9" s="121"/>
      <c r="C9" s="54" t="s">
        <v>103</v>
      </c>
      <c r="D9" s="121"/>
      <c r="E9" s="121"/>
      <c r="F9" s="121"/>
      <c r="G9" s="121"/>
      <c r="H9" s="121"/>
      <c r="I9" s="121"/>
      <c r="J9" s="121"/>
      <c r="K9" s="121"/>
      <c r="L9" s="40"/>
      <c r="M9" s="40"/>
    </row>
    <row r="10" spans="1:13" s="2" customFormat="1" ht="15" hidden="1">
      <c r="A10" s="26"/>
      <c r="B10" s="26" t="s">
        <v>49</v>
      </c>
      <c r="C10" s="41" t="s">
        <v>121</v>
      </c>
      <c r="D10" s="47"/>
      <c r="E10" s="47"/>
      <c r="F10" s="55"/>
      <c r="G10" s="55"/>
      <c r="H10" s="55"/>
      <c r="I10" s="55"/>
      <c r="J10" s="55"/>
      <c r="K10" s="47">
        <f>E10+G10</f>
        <v>0</v>
      </c>
      <c r="L10" s="40"/>
      <c r="M10" s="40"/>
    </row>
    <row r="11" spans="1:13" s="2" customFormat="1" ht="15" hidden="1">
      <c r="A11" s="121"/>
      <c r="B11" s="121">
        <v>2120</v>
      </c>
      <c r="C11" s="41" t="s">
        <v>122</v>
      </c>
      <c r="D11" s="47"/>
      <c r="E11" s="47"/>
      <c r="F11" s="55"/>
      <c r="G11" s="55"/>
      <c r="H11" s="55"/>
      <c r="I11" s="55"/>
      <c r="J11" s="55"/>
      <c r="K11" s="47">
        <f>E11+G11</f>
        <v>0</v>
      </c>
      <c r="L11" s="40"/>
      <c r="M11" s="40"/>
    </row>
    <row r="12" spans="1:11" s="18" customFormat="1" ht="15">
      <c r="A12" s="8"/>
      <c r="B12" s="8">
        <v>2210</v>
      </c>
      <c r="C12" s="92" t="s">
        <v>123</v>
      </c>
      <c r="D12" s="125">
        <v>16434</v>
      </c>
      <c r="E12" s="125">
        <f>'2019-2(6;6.1;6.2)цдм'!E11</f>
        <v>16434</v>
      </c>
      <c r="F12" s="144"/>
      <c r="G12" s="144"/>
      <c r="H12" s="125">
        <f>G12-F12</f>
        <v>0</v>
      </c>
      <c r="I12" s="144"/>
      <c r="J12" s="145"/>
      <c r="K12" s="125">
        <f>E12+G12</f>
        <v>16434</v>
      </c>
    </row>
    <row r="13" spans="1:11" s="18" customFormat="1" ht="15" hidden="1">
      <c r="A13" s="8"/>
      <c r="B13" s="8">
        <v>2220</v>
      </c>
      <c r="C13" s="92" t="s">
        <v>40</v>
      </c>
      <c r="D13" s="125"/>
      <c r="E13" s="125">
        <f>'2019-2(6;6.1;6.2)цдм'!E12</f>
        <v>0</v>
      </c>
      <c r="F13" s="125"/>
      <c r="G13" s="125"/>
      <c r="H13" s="125">
        <f>G13-F13</f>
        <v>0</v>
      </c>
      <c r="I13" s="125"/>
      <c r="J13" s="146"/>
      <c r="K13" s="125"/>
    </row>
    <row r="14" spans="1:11" s="18" customFormat="1" ht="15" hidden="1">
      <c r="A14" s="8"/>
      <c r="B14" s="8">
        <v>2230</v>
      </c>
      <c r="C14" s="92" t="s">
        <v>41</v>
      </c>
      <c r="D14" s="125"/>
      <c r="E14" s="125">
        <f>'2019-2(6;6.1;6.2)цдм'!E13</f>
        <v>0</v>
      </c>
      <c r="F14" s="125"/>
      <c r="G14" s="125"/>
      <c r="H14" s="125">
        <f>G14-F14</f>
        <v>0</v>
      </c>
      <c r="I14" s="125"/>
      <c r="J14" s="146"/>
      <c r="K14" s="125"/>
    </row>
    <row r="15" spans="1:11" s="18" customFormat="1" ht="15">
      <c r="A15" s="8"/>
      <c r="B15" s="8">
        <v>2240</v>
      </c>
      <c r="C15" s="92" t="s">
        <v>42</v>
      </c>
      <c r="D15" s="125">
        <v>27044</v>
      </c>
      <c r="E15" s="125">
        <f>'2019-2(6;6.1;6.2)цдм'!E14</f>
        <v>27044</v>
      </c>
      <c r="F15" s="125"/>
      <c r="G15" s="125"/>
      <c r="H15" s="125">
        <f>G15-F15</f>
        <v>0</v>
      </c>
      <c r="I15" s="125"/>
      <c r="J15" s="146"/>
      <c r="K15" s="125">
        <f>E15+G15</f>
        <v>27044</v>
      </c>
    </row>
    <row r="16" spans="1:11" s="18" customFormat="1" ht="15" hidden="1">
      <c r="A16" s="8"/>
      <c r="B16" s="8">
        <v>2250</v>
      </c>
      <c r="C16" s="92" t="s">
        <v>43</v>
      </c>
      <c r="D16" s="125"/>
      <c r="E16" s="125"/>
      <c r="F16" s="144"/>
      <c r="G16" s="144"/>
      <c r="H16" s="144"/>
      <c r="I16" s="144"/>
      <c r="J16" s="145"/>
      <c r="K16" s="125"/>
    </row>
    <row r="17" spans="1:11" s="18" customFormat="1" ht="15" hidden="1">
      <c r="A17" s="8"/>
      <c r="B17" s="8">
        <v>2260</v>
      </c>
      <c r="C17" s="92" t="s">
        <v>124</v>
      </c>
      <c r="D17" s="125"/>
      <c r="E17" s="125"/>
      <c r="F17" s="125"/>
      <c r="G17" s="125"/>
      <c r="H17" s="125"/>
      <c r="I17" s="125"/>
      <c r="J17" s="146"/>
      <c r="K17" s="125"/>
    </row>
    <row r="18" spans="1:11" s="18" customFormat="1" ht="15" hidden="1">
      <c r="A18" s="8"/>
      <c r="B18" s="8">
        <v>2270</v>
      </c>
      <c r="C18" s="92" t="s">
        <v>44</v>
      </c>
      <c r="D18" s="125">
        <f>SUM(D19:D22)</f>
        <v>0</v>
      </c>
      <c r="E18" s="125">
        <f>SUM(E19:E22)</f>
        <v>0</v>
      </c>
      <c r="F18" s="125"/>
      <c r="G18" s="125"/>
      <c r="H18" s="125"/>
      <c r="I18" s="125"/>
      <c r="J18" s="146"/>
      <c r="K18" s="125">
        <f aca="true" t="shared" si="0" ref="K18:K29">E18+G18</f>
        <v>0</v>
      </c>
    </row>
    <row r="19" spans="1:11" s="18" customFormat="1" ht="15" hidden="1">
      <c r="A19" s="8"/>
      <c r="B19" s="8">
        <v>2271</v>
      </c>
      <c r="C19" s="92" t="s">
        <v>139</v>
      </c>
      <c r="D19" s="125"/>
      <c r="E19" s="125"/>
      <c r="F19" s="125"/>
      <c r="G19" s="125"/>
      <c r="H19" s="125"/>
      <c r="I19" s="125"/>
      <c r="J19" s="146"/>
      <c r="K19" s="125">
        <f t="shared" si="0"/>
        <v>0</v>
      </c>
    </row>
    <row r="20" spans="1:11" s="18" customFormat="1" ht="15" hidden="1">
      <c r="A20" s="8"/>
      <c r="B20" s="8">
        <v>2272</v>
      </c>
      <c r="C20" s="92" t="s">
        <v>140</v>
      </c>
      <c r="D20" s="125"/>
      <c r="E20" s="125"/>
      <c r="F20" s="125"/>
      <c r="G20" s="125"/>
      <c r="H20" s="125"/>
      <c r="I20" s="125"/>
      <c r="J20" s="146"/>
      <c r="K20" s="125">
        <f t="shared" si="0"/>
        <v>0</v>
      </c>
    </row>
    <row r="21" spans="1:11" s="18" customFormat="1" ht="15" hidden="1">
      <c r="A21" s="8"/>
      <c r="B21" s="8">
        <v>2273</v>
      </c>
      <c r="C21" s="92" t="s">
        <v>141</v>
      </c>
      <c r="D21" s="125"/>
      <c r="E21" s="125"/>
      <c r="F21" s="125"/>
      <c r="G21" s="125"/>
      <c r="H21" s="125"/>
      <c r="I21" s="125"/>
      <c r="J21" s="146"/>
      <c r="K21" s="125">
        <f t="shared" si="0"/>
        <v>0</v>
      </c>
    </row>
    <row r="22" spans="1:11" s="18" customFormat="1" ht="26.25" hidden="1">
      <c r="A22" s="8"/>
      <c r="B22" s="8">
        <v>2281</v>
      </c>
      <c r="C22" s="92" t="s">
        <v>45</v>
      </c>
      <c r="D22" s="125"/>
      <c r="E22" s="125"/>
      <c r="F22" s="125"/>
      <c r="G22" s="125"/>
      <c r="H22" s="125"/>
      <c r="I22" s="125"/>
      <c r="J22" s="146"/>
      <c r="K22" s="125">
        <f t="shared" si="0"/>
        <v>0</v>
      </c>
    </row>
    <row r="23" spans="1:11" s="18" customFormat="1" ht="26.25" hidden="1">
      <c r="A23" s="8"/>
      <c r="B23" s="8">
        <v>2282</v>
      </c>
      <c r="C23" s="92" t="s">
        <v>46</v>
      </c>
      <c r="D23" s="125"/>
      <c r="E23" s="125"/>
      <c r="F23" s="125"/>
      <c r="G23" s="125"/>
      <c r="H23" s="125"/>
      <c r="I23" s="125"/>
      <c r="J23" s="146"/>
      <c r="K23" s="125">
        <f t="shared" si="0"/>
        <v>0</v>
      </c>
    </row>
    <row r="24" spans="1:11" s="18" customFormat="1" ht="15" hidden="1">
      <c r="A24" s="8"/>
      <c r="B24" s="8">
        <v>2400</v>
      </c>
      <c r="C24" s="92" t="s">
        <v>125</v>
      </c>
      <c r="D24" s="125"/>
      <c r="E24" s="125"/>
      <c r="F24" s="146"/>
      <c r="G24" s="146"/>
      <c r="H24" s="146"/>
      <c r="I24" s="146"/>
      <c r="J24" s="146"/>
      <c r="K24" s="144">
        <f t="shared" si="0"/>
        <v>0</v>
      </c>
    </row>
    <row r="25" spans="1:11" s="18" customFormat="1" ht="26.25" hidden="1">
      <c r="A25" s="8"/>
      <c r="B25" s="8">
        <v>2610</v>
      </c>
      <c r="C25" s="92" t="s">
        <v>47</v>
      </c>
      <c r="D25" s="125"/>
      <c r="E25" s="125"/>
      <c r="F25" s="146"/>
      <c r="G25" s="146"/>
      <c r="H25" s="146"/>
      <c r="I25" s="146"/>
      <c r="J25" s="146"/>
      <c r="K25" s="144">
        <f t="shared" si="0"/>
        <v>0</v>
      </c>
    </row>
    <row r="26" spans="1:11" s="18" customFormat="1" ht="15" hidden="1">
      <c r="A26" s="8"/>
      <c r="B26" s="8">
        <v>2620</v>
      </c>
      <c r="C26" s="92" t="s">
        <v>48</v>
      </c>
      <c r="D26" s="125"/>
      <c r="E26" s="125"/>
      <c r="F26" s="146"/>
      <c r="G26" s="146"/>
      <c r="H26" s="146"/>
      <c r="I26" s="146"/>
      <c r="J26" s="146"/>
      <c r="K26" s="144">
        <f t="shared" si="0"/>
        <v>0</v>
      </c>
    </row>
    <row r="27" spans="1:11" s="18" customFormat="1" ht="26.25" hidden="1">
      <c r="A27" s="8"/>
      <c r="B27" s="8">
        <v>2630</v>
      </c>
      <c r="C27" s="92" t="s">
        <v>126</v>
      </c>
      <c r="D27" s="144"/>
      <c r="E27" s="125"/>
      <c r="F27" s="145"/>
      <c r="G27" s="145"/>
      <c r="H27" s="145"/>
      <c r="I27" s="145"/>
      <c r="J27" s="145"/>
      <c r="K27" s="144">
        <f t="shared" si="0"/>
        <v>0</v>
      </c>
    </row>
    <row r="28" spans="1:11" s="18" customFormat="1" ht="15" hidden="1">
      <c r="A28" s="8"/>
      <c r="B28" s="8">
        <v>2700</v>
      </c>
      <c r="C28" s="92" t="s">
        <v>127</v>
      </c>
      <c r="D28" s="125"/>
      <c r="E28" s="125"/>
      <c r="F28" s="146"/>
      <c r="G28" s="146"/>
      <c r="H28" s="146"/>
      <c r="I28" s="146"/>
      <c r="J28" s="146"/>
      <c r="K28" s="144">
        <f t="shared" si="0"/>
        <v>0</v>
      </c>
    </row>
    <row r="29" spans="1:11" s="18" customFormat="1" ht="15" hidden="1">
      <c r="A29" s="8"/>
      <c r="B29" s="8">
        <v>2800</v>
      </c>
      <c r="C29" s="92" t="s">
        <v>128</v>
      </c>
      <c r="D29" s="125"/>
      <c r="E29" s="125"/>
      <c r="F29" s="146"/>
      <c r="G29" s="146"/>
      <c r="H29" s="146"/>
      <c r="I29" s="146"/>
      <c r="J29" s="146"/>
      <c r="K29" s="144">
        <f t="shared" si="0"/>
        <v>0</v>
      </c>
    </row>
    <row r="30" spans="1:11" s="18" customFormat="1" ht="15" hidden="1">
      <c r="A30" s="8"/>
      <c r="B30" s="8">
        <v>3110</v>
      </c>
      <c r="C30" s="92" t="s">
        <v>129</v>
      </c>
      <c r="D30" s="125"/>
      <c r="E30" s="125"/>
      <c r="F30" s="146"/>
      <c r="G30" s="146"/>
      <c r="H30" s="146"/>
      <c r="I30" s="146"/>
      <c r="J30" s="146"/>
      <c r="K30" s="125">
        <f>E30+G30</f>
        <v>0</v>
      </c>
    </row>
    <row r="31" spans="1:11" s="18" customFormat="1" ht="15" hidden="1">
      <c r="A31" s="8"/>
      <c r="B31" s="8">
        <v>3120</v>
      </c>
      <c r="C31" s="92" t="s">
        <v>50</v>
      </c>
      <c r="D31" s="125"/>
      <c r="E31" s="125"/>
      <c r="F31" s="146"/>
      <c r="G31" s="146"/>
      <c r="H31" s="146"/>
      <c r="I31" s="146"/>
      <c r="J31" s="146"/>
      <c r="K31" s="125"/>
    </row>
    <row r="32" spans="1:11" s="18" customFormat="1" ht="15" hidden="1">
      <c r="A32" s="8"/>
      <c r="B32" s="8">
        <v>3130</v>
      </c>
      <c r="C32" s="92" t="s">
        <v>51</v>
      </c>
      <c r="D32" s="125"/>
      <c r="E32" s="125"/>
      <c r="F32" s="146"/>
      <c r="G32" s="146"/>
      <c r="H32" s="146"/>
      <c r="I32" s="146"/>
      <c r="J32" s="146"/>
      <c r="K32" s="125"/>
    </row>
    <row r="33" spans="1:11" s="18" customFormat="1" ht="15" hidden="1">
      <c r="A33" s="8"/>
      <c r="B33" s="8">
        <v>3140</v>
      </c>
      <c r="C33" s="92" t="s">
        <v>52</v>
      </c>
      <c r="D33" s="125"/>
      <c r="E33" s="125"/>
      <c r="F33" s="146"/>
      <c r="G33" s="146"/>
      <c r="H33" s="146"/>
      <c r="I33" s="146"/>
      <c r="J33" s="146"/>
      <c r="K33" s="125"/>
    </row>
    <row r="34" spans="1:11" s="18" customFormat="1" ht="15" hidden="1">
      <c r="A34" s="8"/>
      <c r="B34" s="8">
        <v>3150</v>
      </c>
      <c r="C34" s="92" t="s">
        <v>53</v>
      </c>
      <c r="D34" s="129"/>
      <c r="E34" s="125"/>
      <c r="F34" s="147"/>
      <c r="G34" s="147"/>
      <c r="H34" s="147"/>
      <c r="I34" s="147"/>
      <c r="J34" s="147"/>
      <c r="K34" s="129"/>
    </row>
    <row r="35" spans="1:11" s="18" customFormat="1" ht="15" hidden="1">
      <c r="A35" s="8"/>
      <c r="B35" s="8">
        <v>3160</v>
      </c>
      <c r="C35" s="92" t="s">
        <v>130</v>
      </c>
      <c r="D35" s="125"/>
      <c r="E35" s="125"/>
      <c r="F35" s="146"/>
      <c r="G35" s="146"/>
      <c r="H35" s="146"/>
      <c r="I35" s="146"/>
      <c r="J35" s="146"/>
      <c r="K35" s="125"/>
    </row>
    <row r="36" spans="1:11" s="18" customFormat="1" ht="15" hidden="1">
      <c r="A36" s="8"/>
      <c r="B36" s="8">
        <v>3210</v>
      </c>
      <c r="C36" s="92" t="s">
        <v>54</v>
      </c>
      <c r="D36" s="125"/>
      <c r="E36" s="125"/>
      <c r="F36" s="146"/>
      <c r="G36" s="146"/>
      <c r="H36" s="146"/>
      <c r="I36" s="146"/>
      <c r="J36" s="146"/>
      <c r="K36" s="125"/>
    </row>
    <row r="37" spans="1:11" s="18" customFormat="1" ht="15" hidden="1">
      <c r="A37" s="8"/>
      <c r="B37" s="8">
        <v>3220</v>
      </c>
      <c r="C37" s="92" t="s">
        <v>55</v>
      </c>
      <c r="D37" s="125"/>
      <c r="E37" s="125"/>
      <c r="F37" s="146"/>
      <c r="G37" s="146"/>
      <c r="H37" s="146"/>
      <c r="I37" s="146"/>
      <c r="J37" s="146"/>
      <c r="K37" s="125"/>
    </row>
    <row r="38" spans="1:11" s="18" customFormat="1" ht="26.25" hidden="1">
      <c r="A38" s="8"/>
      <c r="B38" s="8">
        <v>3230</v>
      </c>
      <c r="C38" s="92" t="s">
        <v>131</v>
      </c>
      <c r="D38" s="125"/>
      <c r="E38" s="125"/>
      <c r="F38" s="146"/>
      <c r="G38" s="146"/>
      <c r="H38" s="146"/>
      <c r="I38" s="146"/>
      <c r="J38" s="146"/>
      <c r="K38" s="125"/>
    </row>
    <row r="39" spans="1:11" s="18" customFormat="1" ht="15" hidden="1">
      <c r="A39" s="8"/>
      <c r="B39" s="8">
        <v>3240</v>
      </c>
      <c r="C39" s="92" t="s">
        <v>56</v>
      </c>
      <c r="D39" s="125"/>
      <c r="E39" s="125"/>
      <c r="F39" s="146"/>
      <c r="G39" s="146"/>
      <c r="H39" s="146"/>
      <c r="I39" s="146"/>
      <c r="J39" s="146"/>
      <c r="K39" s="125"/>
    </row>
    <row r="40" spans="1:11" s="18" customFormat="1" ht="15" hidden="1">
      <c r="A40" s="8"/>
      <c r="B40" s="8">
        <v>9000</v>
      </c>
      <c r="C40" s="92" t="s">
        <v>57</v>
      </c>
      <c r="D40" s="125"/>
      <c r="E40" s="125"/>
      <c r="F40" s="146"/>
      <c r="G40" s="146"/>
      <c r="H40" s="146"/>
      <c r="I40" s="146"/>
      <c r="J40" s="146"/>
      <c r="K40" s="125"/>
    </row>
    <row r="41" spans="1:11" s="18" customFormat="1" ht="15">
      <c r="A41" s="96"/>
      <c r="B41" s="96"/>
      <c r="C41" s="106" t="s">
        <v>221</v>
      </c>
      <c r="D41" s="129">
        <f aca="true" t="shared" si="1" ref="D41:K41">SUM(D10:D40)-D18</f>
        <v>43478</v>
      </c>
      <c r="E41" s="129">
        <f t="shared" si="1"/>
        <v>43478</v>
      </c>
      <c r="F41" s="129">
        <f t="shared" si="1"/>
        <v>0</v>
      </c>
      <c r="G41" s="129">
        <f t="shared" si="1"/>
        <v>0</v>
      </c>
      <c r="H41" s="129">
        <f t="shared" si="1"/>
        <v>0</v>
      </c>
      <c r="I41" s="129">
        <f t="shared" si="1"/>
        <v>0</v>
      </c>
      <c r="J41" s="129">
        <f t="shared" si="1"/>
        <v>0</v>
      </c>
      <c r="K41" s="129">
        <f t="shared" si="1"/>
        <v>43478</v>
      </c>
    </row>
    <row r="42" s="18" customFormat="1" ht="15"/>
    <row r="43" spans="1:8" s="18" customFormat="1" ht="15">
      <c r="A43" s="20" t="s">
        <v>158</v>
      </c>
      <c r="B43" s="61" t="s">
        <v>336</v>
      </c>
      <c r="C43" s="61"/>
      <c r="D43" s="61"/>
      <c r="E43" s="61"/>
      <c r="F43" s="61"/>
      <c r="G43" s="61"/>
      <c r="H43" s="12"/>
    </row>
    <row r="44" s="18" customFormat="1" ht="12.75" customHeight="1">
      <c r="M44" s="7" t="s">
        <v>97</v>
      </c>
    </row>
    <row r="45" spans="1:13" s="18" customFormat="1" ht="15.75" customHeight="1">
      <c r="A45" s="190" t="s">
        <v>152</v>
      </c>
      <c r="B45" s="190" t="s">
        <v>267</v>
      </c>
      <c r="C45" s="190" t="s">
        <v>111</v>
      </c>
      <c r="D45" s="190" t="s">
        <v>156</v>
      </c>
      <c r="E45" s="190"/>
      <c r="F45" s="190"/>
      <c r="G45" s="190"/>
      <c r="H45" s="190"/>
      <c r="I45" s="190" t="s">
        <v>174</v>
      </c>
      <c r="J45" s="190"/>
      <c r="K45" s="190"/>
      <c r="L45" s="190"/>
      <c r="M45" s="190"/>
    </row>
    <row r="46" spans="1:13" s="18" customFormat="1" ht="65.25" customHeight="1">
      <c r="A46" s="215"/>
      <c r="B46" s="215"/>
      <c r="C46" s="225"/>
      <c r="D46" s="178" t="s">
        <v>272</v>
      </c>
      <c r="E46" s="178" t="s">
        <v>273</v>
      </c>
      <c r="F46" s="178" t="s">
        <v>274</v>
      </c>
      <c r="G46" s="178"/>
      <c r="H46" s="190" t="s">
        <v>300</v>
      </c>
      <c r="I46" s="178" t="s">
        <v>164</v>
      </c>
      <c r="J46" s="190" t="s">
        <v>275</v>
      </c>
      <c r="K46" s="174" t="s">
        <v>276</v>
      </c>
      <c r="L46" s="175"/>
      <c r="M46" s="190" t="s">
        <v>301</v>
      </c>
    </row>
    <row r="47" spans="1:13" s="18" customFormat="1" ht="51.75" customHeight="1">
      <c r="A47" s="191"/>
      <c r="B47" s="191"/>
      <c r="C47" s="198"/>
      <c r="D47" s="178"/>
      <c r="E47" s="178"/>
      <c r="F47" s="8" t="s">
        <v>15</v>
      </c>
      <c r="G47" s="8" t="s">
        <v>16</v>
      </c>
      <c r="H47" s="191"/>
      <c r="I47" s="178"/>
      <c r="J47" s="191"/>
      <c r="K47" s="8" t="s">
        <v>15</v>
      </c>
      <c r="L47" s="8" t="s">
        <v>16</v>
      </c>
      <c r="M47" s="191"/>
    </row>
    <row r="48" spans="1:13" s="18" customFormat="1" ht="15">
      <c r="A48" s="8">
        <v>1</v>
      </c>
      <c r="B48" s="8">
        <v>1</v>
      </c>
      <c r="C48" s="8">
        <v>2</v>
      </c>
      <c r="D48" s="8">
        <v>3</v>
      </c>
      <c r="E48" s="8">
        <v>4</v>
      </c>
      <c r="F48" s="8">
        <v>5</v>
      </c>
      <c r="G48" s="8">
        <v>6</v>
      </c>
      <c r="H48" s="8">
        <v>7</v>
      </c>
      <c r="I48" s="8">
        <v>8</v>
      </c>
      <c r="J48" s="8">
        <v>9</v>
      </c>
      <c r="K48" s="8">
        <v>10</v>
      </c>
      <c r="L48" s="8">
        <v>11</v>
      </c>
      <c r="M48" s="8">
        <v>12</v>
      </c>
    </row>
    <row r="49" spans="1:13" s="2" customFormat="1" ht="15" hidden="1">
      <c r="A49" s="121"/>
      <c r="B49" s="121"/>
      <c r="C49" s="54" t="s">
        <v>103</v>
      </c>
      <c r="D49" s="310"/>
      <c r="E49" s="310"/>
      <c r="F49" s="310"/>
      <c r="G49" s="310"/>
      <c r="H49" s="310"/>
      <c r="I49" s="310"/>
      <c r="J49" s="310"/>
      <c r="K49" s="310"/>
      <c r="L49" s="310"/>
      <c r="M49" s="310"/>
    </row>
    <row r="50" spans="1:13" s="2" customFormat="1" ht="15" hidden="1">
      <c r="A50" s="26"/>
      <c r="B50" s="26" t="s">
        <v>49</v>
      </c>
      <c r="C50" s="41" t="s">
        <v>121</v>
      </c>
      <c r="D50" s="47"/>
      <c r="E50" s="293"/>
      <c r="F50" s="293"/>
      <c r="G50" s="293"/>
      <c r="H50" s="311">
        <f>D50-E50</f>
        <v>0</v>
      </c>
      <c r="I50" s="47"/>
      <c r="J50" s="293"/>
      <c r="K50" s="311"/>
      <c r="L50" s="293"/>
      <c r="M50" s="311">
        <f>I50-J50</f>
        <v>0</v>
      </c>
    </row>
    <row r="51" spans="1:13" s="2" customFormat="1" ht="15" hidden="1">
      <c r="A51" s="121"/>
      <c r="B51" s="121">
        <v>2120</v>
      </c>
      <c r="C51" s="41" t="s">
        <v>122</v>
      </c>
      <c r="D51" s="47"/>
      <c r="E51" s="293"/>
      <c r="F51" s="293"/>
      <c r="G51" s="293"/>
      <c r="H51" s="311">
        <f>D51-E51</f>
        <v>0</v>
      </c>
      <c r="I51" s="47"/>
      <c r="J51" s="293"/>
      <c r="K51" s="311"/>
      <c r="L51" s="293"/>
      <c r="M51" s="311">
        <f>I51-J51</f>
        <v>0</v>
      </c>
    </row>
    <row r="52" spans="1:13" s="18" customFormat="1" ht="15">
      <c r="A52" s="8"/>
      <c r="B52" s="8">
        <v>2210</v>
      </c>
      <c r="C52" s="92" t="s">
        <v>123</v>
      </c>
      <c r="D52" s="125">
        <f>'2019-2(6;6.1;6.2)цдм'!I11</f>
        <v>41700</v>
      </c>
      <c r="E52" s="144"/>
      <c r="F52" s="125">
        <f>E52</f>
        <v>0</v>
      </c>
      <c r="G52" s="129"/>
      <c r="H52" s="144">
        <f>D52-G52</f>
        <v>41700</v>
      </c>
      <c r="I52" s="125">
        <f>'2019-2(6;6.1;6.2)цдм'!M11</f>
        <v>30640</v>
      </c>
      <c r="J52" s="144"/>
      <c r="K52" s="125"/>
      <c r="L52" s="129"/>
      <c r="M52" s="144">
        <f>I52-L52</f>
        <v>30640</v>
      </c>
    </row>
    <row r="53" spans="1:13" s="18" customFormat="1" ht="15" hidden="1">
      <c r="A53" s="8"/>
      <c r="B53" s="8">
        <v>2220</v>
      </c>
      <c r="C53" s="92" t="s">
        <v>40</v>
      </c>
      <c r="D53" s="125">
        <f>'2019-2(6;6.1;6.2)цдм'!I12</f>
        <v>0</v>
      </c>
      <c r="E53" s="125"/>
      <c r="F53" s="125">
        <f>E53</f>
        <v>0</v>
      </c>
      <c r="G53" s="125"/>
      <c r="H53" s="144">
        <f aca="true" t="shared" si="2" ref="H53:H80">D53-G53</f>
        <v>0</v>
      </c>
      <c r="I53" s="125">
        <f>'2019-2(6;6.1;6.2)цдм'!M12</f>
        <v>0</v>
      </c>
      <c r="J53" s="125"/>
      <c r="K53" s="125"/>
      <c r="L53" s="125"/>
      <c r="M53" s="144">
        <f aca="true" t="shared" si="3" ref="M53:M80">I53-L53</f>
        <v>0</v>
      </c>
    </row>
    <row r="54" spans="1:13" s="18" customFormat="1" ht="15" hidden="1">
      <c r="A54" s="8"/>
      <c r="B54" s="8">
        <v>2230</v>
      </c>
      <c r="C54" s="92" t="s">
        <v>41</v>
      </c>
      <c r="D54" s="125">
        <f>'2019-2(6;6.1;6.2)цдм'!I13</f>
        <v>0</v>
      </c>
      <c r="E54" s="125"/>
      <c r="F54" s="125">
        <f>E54</f>
        <v>0</v>
      </c>
      <c r="G54" s="125"/>
      <c r="H54" s="144">
        <f t="shared" si="2"/>
        <v>0</v>
      </c>
      <c r="I54" s="125">
        <f>'2019-2(6;6.1;6.2)цдм'!M13</f>
        <v>0</v>
      </c>
      <c r="J54" s="125"/>
      <c r="K54" s="125"/>
      <c r="L54" s="125"/>
      <c r="M54" s="144">
        <f t="shared" si="3"/>
        <v>0</v>
      </c>
    </row>
    <row r="55" spans="1:13" s="18" customFormat="1" ht="15">
      <c r="A55" s="8"/>
      <c r="B55" s="8">
        <v>2240</v>
      </c>
      <c r="C55" s="92" t="s">
        <v>42</v>
      </c>
      <c r="D55" s="125">
        <f>'2019-2(6;6.1;6.2)цдм'!I14</f>
        <v>101300</v>
      </c>
      <c r="E55" s="125"/>
      <c r="F55" s="125">
        <f>E55</f>
        <v>0</v>
      </c>
      <c r="G55" s="125"/>
      <c r="H55" s="144">
        <f t="shared" si="2"/>
        <v>101300</v>
      </c>
      <c r="I55" s="125">
        <f>'2019-2(6;6.1;6.2)цдм'!M14</f>
        <v>136360</v>
      </c>
      <c r="J55" s="125"/>
      <c r="K55" s="125"/>
      <c r="L55" s="125"/>
      <c r="M55" s="144">
        <f>I55-L55</f>
        <v>136360</v>
      </c>
    </row>
    <row r="56" spans="1:13" s="18" customFormat="1" ht="15" hidden="1">
      <c r="A56" s="8"/>
      <c r="B56" s="8">
        <v>2250</v>
      </c>
      <c r="C56" s="92" t="s">
        <v>43</v>
      </c>
      <c r="D56" s="125"/>
      <c r="E56" s="144"/>
      <c r="F56" s="144"/>
      <c r="G56" s="144"/>
      <c r="H56" s="144">
        <f t="shared" si="2"/>
        <v>0</v>
      </c>
      <c r="I56" s="125"/>
      <c r="J56" s="144"/>
      <c r="K56" s="125"/>
      <c r="L56" s="144"/>
      <c r="M56" s="144">
        <f t="shared" si="3"/>
        <v>0</v>
      </c>
    </row>
    <row r="57" spans="1:13" s="18" customFormat="1" ht="15" hidden="1">
      <c r="A57" s="8"/>
      <c r="B57" s="8">
        <v>2260</v>
      </c>
      <c r="C57" s="92" t="s">
        <v>124</v>
      </c>
      <c r="D57" s="125"/>
      <c r="E57" s="125"/>
      <c r="F57" s="125"/>
      <c r="G57" s="125"/>
      <c r="H57" s="144">
        <f t="shared" si="2"/>
        <v>0</v>
      </c>
      <c r="I57" s="125"/>
      <c r="J57" s="125"/>
      <c r="K57" s="125"/>
      <c r="L57" s="125"/>
      <c r="M57" s="144">
        <f t="shared" si="3"/>
        <v>0</v>
      </c>
    </row>
    <row r="58" spans="1:13" s="18" customFormat="1" ht="15" hidden="1">
      <c r="A58" s="8"/>
      <c r="B58" s="8">
        <v>2270</v>
      </c>
      <c r="C58" s="92" t="s">
        <v>44</v>
      </c>
      <c r="D58" s="125">
        <f>SUM(D59:D61)</f>
        <v>0</v>
      </c>
      <c r="E58" s="125"/>
      <c r="F58" s="125"/>
      <c r="G58" s="125"/>
      <c r="H58" s="144">
        <f t="shared" si="2"/>
        <v>0</v>
      </c>
      <c r="I58" s="125">
        <f>SUM(I59:I61)</f>
        <v>0</v>
      </c>
      <c r="J58" s="125"/>
      <c r="K58" s="125"/>
      <c r="L58" s="125"/>
      <c r="M58" s="144">
        <f t="shared" si="3"/>
        <v>0</v>
      </c>
    </row>
    <row r="59" spans="1:13" s="18" customFormat="1" ht="15" hidden="1">
      <c r="A59" s="8"/>
      <c r="B59" s="8">
        <v>2271</v>
      </c>
      <c r="C59" s="92" t="s">
        <v>139</v>
      </c>
      <c r="D59" s="125"/>
      <c r="E59" s="125"/>
      <c r="F59" s="125"/>
      <c r="G59" s="125"/>
      <c r="H59" s="144">
        <f t="shared" si="2"/>
        <v>0</v>
      </c>
      <c r="I59" s="125"/>
      <c r="J59" s="125"/>
      <c r="K59" s="125"/>
      <c r="L59" s="125"/>
      <c r="M59" s="144">
        <f t="shared" si="3"/>
        <v>0</v>
      </c>
    </row>
    <row r="60" spans="1:13" s="18" customFormat="1" ht="15" hidden="1">
      <c r="A60" s="8"/>
      <c r="B60" s="8">
        <v>2272</v>
      </c>
      <c r="C60" s="92" t="s">
        <v>140</v>
      </c>
      <c r="D60" s="125"/>
      <c r="E60" s="125"/>
      <c r="F60" s="125"/>
      <c r="G60" s="125"/>
      <c r="H60" s="144">
        <f t="shared" si="2"/>
        <v>0</v>
      </c>
      <c r="I60" s="125"/>
      <c r="J60" s="125"/>
      <c r="K60" s="125"/>
      <c r="L60" s="125"/>
      <c r="M60" s="144">
        <f t="shared" si="3"/>
        <v>0</v>
      </c>
    </row>
    <row r="61" spans="1:13" s="18" customFormat="1" ht="15" hidden="1">
      <c r="A61" s="8"/>
      <c r="B61" s="8">
        <v>2273</v>
      </c>
      <c r="C61" s="92" t="s">
        <v>141</v>
      </c>
      <c r="D61" s="125"/>
      <c r="E61" s="125"/>
      <c r="F61" s="125"/>
      <c r="G61" s="125"/>
      <c r="H61" s="144">
        <f t="shared" si="2"/>
        <v>0</v>
      </c>
      <c r="I61" s="125"/>
      <c r="J61" s="125"/>
      <c r="K61" s="125"/>
      <c r="L61" s="125"/>
      <c r="M61" s="144">
        <f t="shared" si="3"/>
        <v>0</v>
      </c>
    </row>
    <row r="62" spans="1:13" s="18" customFormat="1" ht="26.25" hidden="1">
      <c r="A62" s="8"/>
      <c r="B62" s="8">
        <v>2281</v>
      </c>
      <c r="C62" s="92" t="s">
        <v>45</v>
      </c>
      <c r="D62" s="125"/>
      <c r="E62" s="125"/>
      <c r="F62" s="125"/>
      <c r="G62" s="125"/>
      <c r="H62" s="144">
        <f t="shared" si="2"/>
        <v>0</v>
      </c>
      <c r="I62" s="125"/>
      <c r="J62" s="125"/>
      <c r="K62" s="125"/>
      <c r="L62" s="125"/>
      <c r="M62" s="144">
        <f t="shared" si="3"/>
        <v>0</v>
      </c>
    </row>
    <row r="63" spans="1:13" s="18" customFormat="1" ht="26.25" hidden="1">
      <c r="A63" s="8"/>
      <c r="B63" s="8">
        <v>2282</v>
      </c>
      <c r="C63" s="92" t="s">
        <v>46</v>
      </c>
      <c r="D63" s="125"/>
      <c r="E63" s="125"/>
      <c r="F63" s="125"/>
      <c r="G63" s="125"/>
      <c r="H63" s="144">
        <f t="shared" si="2"/>
        <v>0</v>
      </c>
      <c r="I63" s="125"/>
      <c r="J63" s="125"/>
      <c r="K63" s="125"/>
      <c r="L63" s="125"/>
      <c r="M63" s="144">
        <f t="shared" si="3"/>
        <v>0</v>
      </c>
    </row>
    <row r="64" spans="1:13" s="18" customFormat="1" ht="15" hidden="1">
      <c r="A64" s="8"/>
      <c r="B64" s="8">
        <v>2400</v>
      </c>
      <c r="C64" s="92" t="s">
        <v>125</v>
      </c>
      <c r="D64" s="125"/>
      <c r="E64" s="125"/>
      <c r="F64" s="125"/>
      <c r="G64" s="125"/>
      <c r="H64" s="144">
        <f t="shared" si="2"/>
        <v>0</v>
      </c>
      <c r="I64" s="125"/>
      <c r="J64" s="125"/>
      <c r="K64" s="125"/>
      <c r="L64" s="125"/>
      <c r="M64" s="144">
        <f t="shared" si="3"/>
        <v>0</v>
      </c>
    </row>
    <row r="65" spans="1:13" s="18" customFormat="1" ht="26.25" hidden="1">
      <c r="A65" s="8"/>
      <c r="B65" s="8">
        <v>2610</v>
      </c>
      <c r="C65" s="92" t="s">
        <v>47</v>
      </c>
      <c r="D65" s="125"/>
      <c r="E65" s="125"/>
      <c r="F65" s="125"/>
      <c r="G65" s="125"/>
      <c r="H65" s="144">
        <f t="shared" si="2"/>
        <v>0</v>
      </c>
      <c r="I65" s="125"/>
      <c r="J65" s="125"/>
      <c r="K65" s="125"/>
      <c r="L65" s="125"/>
      <c r="M65" s="144">
        <f t="shared" si="3"/>
        <v>0</v>
      </c>
    </row>
    <row r="66" spans="1:13" s="18" customFormat="1" ht="15" hidden="1">
      <c r="A66" s="8"/>
      <c r="B66" s="8">
        <v>2620</v>
      </c>
      <c r="C66" s="92" t="s">
        <v>48</v>
      </c>
      <c r="D66" s="125"/>
      <c r="E66" s="125"/>
      <c r="F66" s="125"/>
      <c r="G66" s="125"/>
      <c r="H66" s="144">
        <f t="shared" si="2"/>
        <v>0</v>
      </c>
      <c r="I66" s="125"/>
      <c r="J66" s="125"/>
      <c r="K66" s="125"/>
      <c r="L66" s="125"/>
      <c r="M66" s="144">
        <f t="shared" si="3"/>
        <v>0</v>
      </c>
    </row>
    <row r="67" spans="1:13" s="18" customFormat="1" ht="26.25" hidden="1">
      <c r="A67" s="8"/>
      <c r="B67" s="8">
        <v>2630</v>
      </c>
      <c r="C67" s="92" t="s">
        <v>126</v>
      </c>
      <c r="D67" s="125"/>
      <c r="E67" s="129"/>
      <c r="F67" s="129"/>
      <c r="G67" s="129"/>
      <c r="H67" s="144">
        <f t="shared" si="2"/>
        <v>0</v>
      </c>
      <c r="I67" s="125"/>
      <c r="J67" s="129"/>
      <c r="K67" s="129"/>
      <c r="L67" s="129"/>
      <c r="M67" s="144">
        <f t="shared" si="3"/>
        <v>0</v>
      </c>
    </row>
    <row r="68" spans="1:13" s="18" customFormat="1" ht="15" hidden="1">
      <c r="A68" s="8"/>
      <c r="B68" s="8">
        <v>2700</v>
      </c>
      <c r="C68" s="92" t="s">
        <v>127</v>
      </c>
      <c r="D68" s="125"/>
      <c r="E68" s="125"/>
      <c r="F68" s="125"/>
      <c r="G68" s="125"/>
      <c r="H68" s="144">
        <f t="shared" si="2"/>
        <v>0</v>
      </c>
      <c r="I68" s="125"/>
      <c r="J68" s="125"/>
      <c r="K68" s="125"/>
      <c r="L68" s="125"/>
      <c r="M68" s="144">
        <f t="shared" si="3"/>
        <v>0</v>
      </c>
    </row>
    <row r="69" spans="1:13" s="18" customFormat="1" ht="15" hidden="1">
      <c r="A69" s="8"/>
      <c r="B69" s="8">
        <v>2800</v>
      </c>
      <c r="C69" s="92" t="s">
        <v>128</v>
      </c>
      <c r="D69" s="125"/>
      <c r="E69" s="125"/>
      <c r="F69" s="125"/>
      <c r="G69" s="125"/>
      <c r="H69" s="144">
        <f t="shared" si="2"/>
        <v>0</v>
      </c>
      <c r="I69" s="125"/>
      <c r="J69" s="125"/>
      <c r="K69" s="125"/>
      <c r="L69" s="125"/>
      <c r="M69" s="144">
        <f t="shared" si="3"/>
        <v>0</v>
      </c>
    </row>
    <row r="70" spans="1:13" s="18" customFormat="1" ht="15" hidden="1">
      <c r="A70" s="8"/>
      <c r="B70" s="8">
        <v>3110</v>
      </c>
      <c r="C70" s="92" t="s">
        <v>129</v>
      </c>
      <c r="D70" s="125"/>
      <c r="E70" s="125"/>
      <c r="F70" s="125"/>
      <c r="G70" s="125"/>
      <c r="H70" s="144">
        <f t="shared" si="2"/>
        <v>0</v>
      </c>
      <c r="I70" s="125"/>
      <c r="J70" s="125"/>
      <c r="K70" s="125"/>
      <c r="L70" s="125"/>
      <c r="M70" s="144">
        <f t="shared" si="3"/>
        <v>0</v>
      </c>
    </row>
    <row r="71" spans="1:13" s="18" customFormat="1" ht="15" hidden="1">
      <c r="A71" s="8"/>
      <c r="B71" s="8">
        <v>3120</v>
      </c>
      <c r="C71" s="92" t="s">
        <v>50</v>
      </c>
      <c r="D71" s="125"/>
      <c r="E71" s="125"/>
      <c r="F71" s="125"/>
      <c r="G71" s="125"/>
      <c r="H71" s="144">
        <f t="shared" si="2"/>
        <v>0</v>
      </c>
      <c r="I71" s="125"/>
      <c r="J71" s="125"/>
      <c r="K71" s="125"/>
      <c r="L71" s="125"/>
      <c r="M71" s="144">
        <f t="shared" si="3"/>
        <v>0</v>
      </c>
    </row>
    <row r="72" spans="1:13" s="18" customFormat="1" ht="15" hidden="1">
      <c r="A72" s="8"/>
      <c r="B72" s="8">
        <v>3132</v>
      </c>
      <c r="C72" s="122" t="s">
        <v>169</v>
      </c>
      <c r="D72" s="125"/>
      <c r="E72" s="125"/>
      <c r="F72" s="125"/>
      <c r="G72" s="125"/>
      <c r="H72" s="144">
        <f t="shared" si="2"/>
        <v>0</v>
      </c>
      <c r="I72" s="125"/>
      <c r="J72" s="125"/>
      <c r="K72" s="125"/>
      <c r="L72" s="125"/>
      <c r="M72" s="144">
        <f t="shared" si="3"/>
        <v>0</v>
      </c>
    </row>
    <row r="73" spans="1:13" s="18" customFormat="1" ht="15" hidden="1">
      <c r="A73" s="8"/>
      <c r="B73" s="8">
        <v>3140</v>
      </c>
      <c r="C73" s="92" t="s">
        <v>52</v>
      </c>
      <c r="D73" s="125"/>
      <c r="E73" s="125"/>
      <c r="F73" s="125"/>
      <c r="G73" s="125"/>
      <c r="H73" s="144">
        <f t="shared" si="2"/>
        <v>0</v>
      </c>
      <c r="I73" s="125"/>
      <c r="J73" s="125"/>
      <c r="K73" s="125"/>
      <c r="L73" s="125"/>
      <c r="M73" s="144">
        <f t="shared" si="3"/>
        <v>0</v>
      </c>
    </row>
    <row r="74" spans="1:13" s="18" customFormat="1" ht="15" hidden="1">
      <c r="A74" s="8"/>
      <c r="B74" s="8">
        <v>3150</v>
      </c>
      <c r="C74" s="92" t="s">
        <v>53</v>
      </c>
      <c r="D74" s="125"/>
      <c r="E74" s="129"/>
      <c r="F74" s="129"/>
      <c r="G74" s="129"/>
      <c r="H74" s="144">
        <f t="shared" si="2"/>
        <v>0</v>
      </c>
      <c r="I74" s="125"/>
      <c r="J74" s="129"/>
      <c r="K74" s="129"/>
      <c r="L74" s="129"/>
      <c r="M74" s="144">
        <f t="shared" si="3"/>
        <v>0</v>
      </c>
    </row>
    <row r="75" spans="1:13" s="18" customFormat="1" ht="15" hidden="1">
      <c r="A75" s="8"/>
      <c r="B75" s="8">
        <v>3160</v>
      </c>
      <c r="C75" s="92" t="s">
        <v>130</v>
      </c>
      <c r="D75" s="125"/>
      <c r="E75" s="125"/>
      <c r="F75" s="125"/>
      <c r="G75" s="125"/>
      <c r="H75" s="144">
        <f t="shared" si="2"/>
        <v>0</v>
      </c>
      <c r="I75" s="125"/>
      <c r="J75" s="125"/>
      <c r="K75" s="125"/>
      <c r="L75" s="125"/>
      <c r="M75" s="144">
        <f t="shared" si="3"/>
        <v>0</v>
      </c>
    </row>
    <row r="76" spans="1:13" s="18" customFormat="1" ht="15" hidden="1">
      <c r="A76" s="8"/>
      <c r="B76" s="8">
        <v>3210</v>
      </c>
      <c r="C76" s="92" t="s">
        <v>54</v>
      </c>
      <c r="D76" s="125"/>
      <c r="E76" s="125"/>
      <c r="F76" s="125"/>
      <c r="G76" s="125"/>
      <c r="H76" s="144">
        <f t="shared" si="2"/>
        <v>0</v>
      </c>
      <c r="I76" s="125"/>
      <c r="J76" s="125"/>
      <c r="K76" s="125"/>
      <c r="L76" s="125"/>
      <c r="M76" s="144">
        <f t="shared" si="3"/>
        <v>0</v>
      </c>
    </row>
    <row r="77" spans="1:13" s="18" customFormat="1" ht="15" hidden="1">
      <c r="A77" s="8"/>
      <c r="B77" s="8">
        <v>3220</v>
      </c>
      <c r="C77" s="92" t="s">
        <v>55</v>
      </c>
      <c r="D77" s="125"/>
      <c r="E77" s="125"/>
      <c r="F77" s="125"/>
      <c r="G77" s="125"/>
      <c r="H77" s="144">
        <f t="shared" si="2"/>
        <v>0</v>
      </c>
      <c r="I77" s="125"/>
      <c r="J77" s="125"/>
      <c r="K77" s="125"/>
      <c r="L77" s="125"/>
      <c r="M77" s="144">
        <f t="shared" si="3"/>
        <v>0</v>
      </c>
    </row>
    <row r="78" spans="1:13" s="18" customFormat="1" ht="26.25" hidden="1">
      <c r="A78" s="8"/>
      <c r="B78" s="8">
        <v>3230</v>
      </c>
      <c r="C78" s="92" t="s">
        <v>131</v>
      </c>
      <c r="D78" s="125"/>
      <c r="E78" s="129"/>
      <c r="F78" s="129"/>
      <c r="G78" s="129"/>
      <c r="H78" s="144">
        <f t="shared" si="2"/>
        <v>0</v>
      </c>
      <c r="I78" s="125"/>
      <c r="J78" s="129"/>
      <c r="K78" s="129"/>
      <c r="L78" s="129"/>
      <c r="M78" s="144">
        <f t="shared" si="3"/>
        <v>0</v>
      </c>
    </row>
    <row r="79" spans="1:13" s="18" customFormat="1" ht="15" hidden="1">
      <c r="A79" s="8"/>
      <c r="B79" s="8">
        <v>3240</v>
      </c>
      <c r="C79" s="92" t="s">
        <v>56</v>
      </c>
      <c r="D79" s="125"/>
      <c r="E79" s="125"/>
      <c r="F79" s="125"/>
      <c r="G79" s="125"/>
      <c r="H79" s="144">
        <f t="shared" si="2"/>
        <v>0</v>
      </c>
      <c r="I79" s="125"/>
      <c r="J79" s="125"/>
      <c r="K79" s="125"/>
      <c r="L79" s="125"/>
      <c r="M79" s="144">
        <f t="shared" si="3"/>
        <v>0</v>
      </c>
    </row>
    <row r="80" spans="1:13" s="18" customFormat="1" ht="15" hidden="1">
      <c r="A80" s="8"/>
      <c r="B80" s="8">
        <v>9000</v>
      </c>
      <c r="C80" s="92" t="s">
        <v>57</v>
      </c>
      <c r="D80" s="125"/>
      <c r="E80" s="125"/>
      <c r="F80" s="125"/>
      <c r="G80" s="125"/>
      <c r="H80" s="144">
        <f t="shared" si="2"/>
        <v>0</v>
      </c>
      <c r="I80" s="125"/>
      <c r="J80" s="125"/>
      <c r="K80" s="125"/>
      <c r="L80" s="125"/>
      <c r="M80" s="144">
        <f t="shared" si="3"/>
        <v>0</v>
      </c>
    </row>
    <row r="81" spans="1:13" s="18" customFormat="1" ht="15">
      <c r="A81" s="96"/>
      <c r="B81" s="96"/>
      <c r="C81" s="106" t="s">
        <v>221</v>
      </c>
      <c r="D81" s="129">
        <f>SUM(D50:D80)-D58</f>
        <v>143000</v>
      </c>
      <c r="E81" s="129">
        <f>SUM(E50:E80)-E58</f>
        <v>0</v>
      </c>
      <c r="F81" s="129">
        <f>SUM(F50:F80)-F58</f>
        <v>0</v>
      </c>
      <c r="G81" s="129"/>
      <c r="H81" s="129">
        <f>SUM(H50:H80)-H58</f>
        <v>143000</v>
      </c>
      <c r="I81" s="129">
        <f>SUM(I50:I80)-I58</f>
        <v>167000</v>
      </c>
      <c r="J81" s="129">
        <f>SUM(J50:J80)-J58</f>
        <v>0</v>
      </c>
      <c r="K81" s="129">
        <f>SUM(K50:K80)-K58</f>
        <v>0</v>
      </c>
      <c r="L81" s="129"/>
      <c r="M81" s="129">
        <f>SUM(M50:M80)-M58</f>
        <v>167000</v>
      </c>
    </row>
    <row r="82" s="18" customFormat="1" ht="15"/>
    <row r="83" spans="1:13" s="2" customFormat="1" ht="15">
      <c r="A83" s="38" t="s">
        <v>159</v>
      </c>
      <c r="B83" s="61" t="s">
        <v>277</v>
      </c>
      <c r="C83" s="12"/>
      <c r="D83" s="12"/>
      <c r="E83" s="12"/>
      <c r="F83" s="12"/>
      <c r="G83" s="12"/>
      <c r="H83" s="12"/>
      <c r="I83" s="18"/>
      <c r="J83" s="18"/>
      <c r="K83" s="18"/>
      <c r="L83" s="18"/>
      <c r="M83" s="18"/>
    </row>
    <row r="84" spans="1:13" s="2" customFormat="1" ht="13.5" customHeight="1">
      <c r="A84" s="40"/>
      <c r="B84" s="18"/>
      <c r="C84" s="18"/>
      <c r="D84" s="18"/>
      <c r="E84" s="18"/>
      <c r="F84" s="18"/>
      <c r="G84" s="18"/>
      <c r="H84" s="18"/>
      <c r="I84" s="18"/>
      <c r="J84" s="107" t="s">
        <v>97</v>
      </c>
      <c r="K84" s="18"/>
      <c r="L84" s="18"/>
      <c r="M84" s="18"/>
    </row>
    <row r="85" spans="1:13" s="2" customFormat="1" ht="105">
      <c r="A85" s="170" t="s">
        <v>152</v>
      </c>
      <c r="B85" s="35" t="s">
        <v>267</v>
      </c>
      <c r="C85" s="35" t="s">
        <v>111</v>
      </c>
      <c r="D85" s="35" t="s">
        <v>14</v>
      </c>
      <c r="E85" s="35" t="s">
        <v>108</v>
      </c>
      <c r="F85" s="35" t="s">
        <v>194</v>
      </c>
      <c r="G85" s="35" t="s">
        <v>278</v>
      </c>
      <c r="H85" s="35" t="s">
        <v>279</v>
      </c>
      <c r="I85" s="8" t="s">
        <v>37</v>
      </c>
      <c r="J85" s="8" t="s">
        <v>160</v>
      </c>
      <c r="K85" s="64"/>
      <c r="L85" s="18"/>
      <c r="M85" s="18"/>
    </row>
    <row r="86" spans="1:13" s="2" customFormat="1" ht="15">
      <c r="A86" s="121">
        <v>1</v>
      </c>
      <c r="B86" s="8">
        <v>1</v>
      </c>
      <c r="C86" s="8">
        <v>2</v>
      </c>
      <c r="D86" s="8">
        <v>3</v>
      </c>
      <c r="E86" s="8">
        <v>4</v>
      </c>
      <c r="F86" s="8">
        <v>5</v>
      </c>
      <c r="G86" s="8">
        <v>6</v>
      </c>
      <c r="H86" s="8">
        <v>7</v>
      </c>
      <c r="I86" s="8">
        <v>8</v>
      </c>
      <c r="J86" s="8">
        <v>9</v>
      </c>
      <c r="K86" s="64"/>
      <c r="L86" s="18"/>
      <c r="M86" s="18"/>
    </row>
    <row r="87" spans="1:13" s="2" customFormat="1" ht="15" hidden="1">
      <c r="A87" s="121"/>
      <c r="B87" s="121"/>
      <c r="C87" s="54" t="s">
        <v>103</v>
      </c>
      <c r="D87" s="121"/>
      <c r="E87" s="121"/>
      <c r="F87" s="121"/>
      <c r="G87" s="121"/>
      <c r="H87" s="121"/>
      <c r="I87" s="121"/>
      <c r="J87" s="121"/>
      <c r="K87" s="312"/>
      <c r="L87" s="40"/>
      <c r="M87" s="40"/>
    </row>
    <row r="88" spans="1:13" s="2" customFormat="1" ht="15" hidden="1">
      <c r="A88" s="26"/>
      <c r="B88" s="26" t="s">
        <v>49</v>
      </c>
      <c r="C88" s="41" t="s">
        <v>121</v>
      </c>
      <c r="D88" s="47"/>
      <c r="E88" s="47"/>
      <c r="F88" s="55"/>
      <c r="G88" s="55"/>
      <c r="H88" s="55"/>
      <c r="I88" s="55"/>
      <c r="J88" s="55"/>
      <c r="K88" s="312"/>
      <c r="L88" s="40"/>
      <c r="M88" s="40"/>
    </row>
    <row r="89" spans="1:13" s="2" customFormat="1" ht="15" hidden="1">
      <c r="A89" s="121"/>
      <c r="B89" s="121">
        <v>2120</v>
      </c>
      <c r="C89" s="41" t="s">
        <v>122</v>
      </c>
      <c r="D89" s="47"/>
      <c r="E89" s="47"/>
      <c r="F89" s="55"/>
      <c r="G89" s="55"/>
      <c r="H89" s="55"/>
      <c r="I89" s="55"/>
      <c r="J89" s="55"/>
      <c r="K89" s="312"/>
      <c r="L89" s="40"/>
      <c r="M89" s="40"/>
    </row>
    <row r="90" spans="1:11" s="18" customFormat="1" ht="15">
      <c r="A90" s="8"/>
      <c r="B90" s="8">
        <v>2210</v>
      </c>
      <c r="C90" s="92" t="s">
        <v>123</v>
      </c>
      <c r="D90" s="125">
        <f>D12</f>
        <v>16434</v>
      </c>
      <c r="E90" s="125">
        <f>E12</f>
        <v>16434</v>
      </c>
      <c r="F90" s="145"/>
      <c r="G90" s="145"/>
      <c r="H90" s="145"/>
      <c r="I90" s="145"/>
      <c r="J90" s="145"/>
      <c r="K90" s="64"/>
    </row>
    <row r="91" spans="1:11" s="18" customFormat="1" ht="15" hidden="1">
      <c r="A91" s="8"/>
      <c r="B91" s="8">
        <v>2220</v>
      </c>
      <c r="C91" s="92" t="s">
        <v>40</v>
      </c>
      <c r="D91" s="125"/>
      <c r="E91" s="125"/>
      <c r="F91" s="146"/>
      <c r="G91" s="146"/>
      <c r="H91" s="146"/>
      <c r="I91" s="146"/>
      <c r="J91" s="146"/>
      <c r="K91" s="64"/>
    </row>
    <row r="92" spans="1:11" s="18" customFormat="1" ht="15" hidden="1">
      <c r="A92" s="8"/>
      <c r="B92" s="8">
        <v>2230</v>
      </c>
      <c r="C92" s="92" t="s">
        <v>41</v>
      </c>
      <c r="D92" s="125"/>
      <c r="E92" s="125"/>
      <c r="F92" s="146"/>
      <c r="G92" s="146"/>
      <c r="H92" s="146"/>
      <c r="I92" s="146"/>
      <c r="J92" s="146"/>
      <c r="K92" s="64"/>
    </row>
    <row r="93" spans="1:10" s="18" customFormat="1" ht="15">
      <c r="A93" s="8"/>
      <c r="B93" s="8">
        <v>2240</v>
      </c>
      <c r="C93" s="92" t="s">
        <v>42</v>
      </c>
      <c r="D93" s="125">
        <f>D15</f>
        <v>27044</v>
      </c>
      <c r="E93" s="125">
        <f>E15</f>
        <v>27044</v>
      </c>
      <c r="F93" s="146"/>
      <c r="G93" s="146"/>
      <c r="H93" s="146"/>
      <c r="I93" s="146"/>
      <c r="J93" s="146"/>
    </row>
    <row r="94" spans="1:10" s="18" customFormat="1" ht="15" hidden="1">
      <c r="A94" s="8"/>
      <c r="B94" s="8">
        <v>2250</v>
      </c>
      <c r="C94" s="92" t="s">
        <v>43</v>
      </c>
      <c r="D94" s="125"/>
      <c r="E94" s="125"/>
      <c r="F94" s="145"/>
      <c r="G94" s="145"/>
      <c r="H94" s="145"/>
      <c r="I94" s="145"/>
      <c r="J94" s="145"/>
    </row>
    <row r="95" spans="1:10" s="18" customFormat="1" ht="15" hidden="1">
      <c r="A95" s="8"/>
      <c r="B95" s="8">
        <v>2260</v>
      </c>
      <c r="C95" s="92" t="s">
        <v>124</v>
      </c>
      <c r="D95" s="125"/>
      <c r="E95" s="125"/>
      <c r="F95" s="146"/>
      <c r="G95" s="146"/>
      <c r="H95" s="146"/>
      <c r="I95" s="146"/>
      <c r="J95" s="146"/>
    </row>
    <row r="96" spans="1:10" s="18" customFormat="1" ht="15" hidden="1">
      <c r="A96" s="8"/>
      <c r="B96" s="8">
        <v>2270</v>
      </c>
      <c r="C96" s="92" t="s">
        <v>44</v>
      </c>
      <c r="D96" s="125">
        <f>SUM(D97:D100)</f>
        <v>0</v>
      </c>
      <c r="E96" s="125">
        <f>SUM(E97:E100)</f>
        <v>0</v>
      </c>
      <c r="F96" s="146"/>
      <c r="G96" s="146"/>
      <c r="H96" s="146"/>
      <c r="I96" s="146"/>
      <c r="J96" s="146"/>
    </row>
    <row r="97" spans="1:10" s="18" customFormat="1" ht="15" hidden="1">
      <c r="A97" s="8"/>
      <c r="B97" s="8">
        <v>2271</v>
      </c>
      <c r="C97" s="92" t="s">
        <v>139</v>
      </c>
      <c r="D97" s="125"/>
      <c r="E97" s="125"/>
      <c r="F97" s="146"/>
      <c r="G97" s="146"/>
      <c r="H97" s="146"/>
      <c r="I97" s="146"/>
      <c r="J97" s="146"/>
    </row>
    <row r="98" spans="1:10" s="18" customFormat="1" ht="15" hidden="1">
      <c r="A98" s="8"/>
      <c r="B98" s="8">
        <v>2272</v>
      </c>
      <c r="C98" s="92" t="s">
        <v>140</v>
      </c>
      <c r="D98" s="125"/>
      <c r="E98" s="125"/>
      <c r="F98" s="146"/>
      <c r="G98" s="146"/>
      <c r="H98" s="146"/>
      <c r="I98" s="146"/>
      <c r="J98" s="146"/>
    </row>
    <row r="99" spans="1:10" s="18" customFormat="1" ht="15" hidden="1">
      <c r="A99" s="8"/>
      <c r="B99" s="8">
        <v>2273</v>
      </c>
      <c r="C99" s="92" t="s">
        <v>141</v>
      </c>
      <c r="D99" s="125"/>
      <c r="E99" s="125"/>
      <c r="F99" s="146"/>
      <c r="G99" s="146"/>
      <c r="H99" s="146"/>
      <c r="I99" s="146"/>
      <c r="J99" s="146"/>
    </row>
    <row r="100" spans="1:10" s="18" customFormat="1" ht="26.25" hidden="1">
      <c r="A100" s="8"/>
      <c r="B100" s="8">
        <v>2281</v>
      </c>
      <c r="C100" s="92" t="s">
        <v>45</v>
      </c>
      <c r="D100" s="125"/>
      <c r="E100" s="125"/>
      <c r="F100" s="146"/>
      <c r="G100" s="146"/>
      <c r="H100" s="146"/>
      <c r="I100" s="146"/>
      <c r="J100" s="146"/>
    </row>
    <row r="101" spans="1:10" s="18" customFormat="1" ht="26.25" hidden="1">
      <c r="A101" s="8"/>
      <c r="B101" s="8">
        <v>2282</v>
      </c>
      <c r="C101" s="92" t="s">
        <v>46</v>
      </c>
      <c r="D101" s="125"/>
      <c r="E101" s="125"/>
      <c r="F101" s="146"/>
      <c r="G101" s="146"/>
      <c r="H101" s="146"/>
      <c r="I101" s="146"/>
      <c r="J101" s="146"/>
    </row>
    <row r="102" spans="1:10" s="18" customFormat="1" ht="15" hidden="1">
      <c r="A102" s="8"/>
      <c r="B102" s="8">
        <v>2400</v>
      </c>
      <c r="C102" s="92" t="s">
        <v>125</v>
      </c>
      <c r="D102" s="125"/>
      <c r="E102" s="125"/>
      <c r="F102" s="146"/>
      <c r="G102" s="146"/>
      <c r="H102" s="146"/>
      <c r="I102" s="146"/>
      <c r="J102" s="146"/>
    </row>
    <row r="103" spans="1:10" s="18" customFormat="1" ht="26.25" hidden="1">
      <c r="A103" s="8"/>
      <c r="B103" s="8">
        <v>2610</v>
      </c>
      <c r="C103" s="92" t="s">
        <v>47</v>
      </c>
      <c r="D103" s="125"/>
      <c r="E103" s="125"/>
      <c r="F103" s="146"/>
      <c r="G103" s="146"/>
      <c r="H103" s="146"/>
      <c r="I103" s="146"/>
      <c r="J103" s="146"/>
    </row>
    <row r="104" spans="1:10" s="18" customFormat="1" ht="15" hidden="1">
      <c r="A104" s="8"/>
      <c r="B104" s="8">
        <v>2620</v>
      </c>
      <c r="C104" s="92" t="s">
        <v>48</v>
      </c>
      <c r="D104" s="125"/>
      <c r="E104" s="125"/>
      <c r="F104" s="146"/>
      <c r="G104" s="146"/>
      <c r="H104" s="146"/>
      <c r="I104" s="146"/>
      <c r="J104" s="146"/>
    </row>
    <row r="105" spans="1:10" s="18" customFormat="1" ht="26.25" hidden="1">
      <c r="A105" s="8"/>
      <c r="B105" s="8">
        <v>2630</v>
      </c>
      <c r="C105" s="92" t="s">
        <v>126</v>
      </c>
      <c r="D105" s="144"/>
      <c r="E105" s="125"/>
      <c r="F105" s="145"/>
      <c r="G105" s="145"/>
      <c r="H105" s="145"/>
      <c r="I105" s="145"/>
      <c r="J105" s="145"/>
    </row>
    <row r="106" spans="1:10" s="18" customFormat="1" ht="15" hidden="1">
      <c r="A106" s="8"/>
      <c r="B106" s="8">
        <v>2700</v>
      </c>
      <c r="C106" s="92" t="s">
        <v>127</v>
      </c>
      <c r="D106" s="125"/>
      <c r="E106" s="125"/>
      <c r="F106" s="146"/>
      <c r="G106" s="146"/>
      <c r="H106" s="146"/>
      <c r="I106" s="146"/>
      <c r="J106" s="146"/>
    </row>
    <row r="107" spans="1:10" s="18" customFormat="1" ht="15" hidden="1">
      <c r="A107" s="8"/>
      <c r="B107" s="8">
        <v>2800</v>
      </c>
      <c r="C107" s="92" t="s">
        <v>128</v>
      </c>
      <c r="D107" s="125"/>
      <c r="E107" s="125"/>
      <c r="F107" s="146"/>
      <c r="G107" s="146"/>
      <c r="H107" s="146"/>
      <c r="I107" s="146"/>
      <c r="J107" s="146"/>
    </row>
    <row r="108" spans="1:10" s="18" customFormat="1" ht="15" hidden="1">
      <c r="A108" s="8"/>
      <c r="B108" s="8">
        <v>3110</v>
      </c>
      <c r="C108" s="92" t="s">
        <v>129</v>
      </c>
      <c r="D108" s="125"/>
      <c r="E108" s="125"/>
      <c r="F108" s="146"/>
      <c r="G108" s="146"/>
      <c r="H108" s="146"/>
      <c r="I108" s="146"/>
      <c r="J108" s="146"/>
    </row>
    <row r="109" spans="1:10" s="18" customFormat="1" ht="15" hidden="1">
      <c r="A109" s="8"/>
      <c r="B109" s="8">
        <v>3120</v>
      </c>
      <c r="C109" s="92" t="s">
        <v>50</v>
      </c>
      <c r="D109" s="125"/>
      <c r="E109" s="125"/>
      <c r="F109" s="146"/>
      <c r="G109" s="146"/>
      <c r="H109" s="146"/>
      <c r="I109" s="146"/>
      <c r="J109" s="146"/>
    </row>
    <row r="110" spans="1:10" s="18" customFormat="1" ht="15" hidden="1">
      <c r="A110" s="8"/>
      <c r="B110" s="8">
        <v>3130</v>
      </c>
      <c r="C110" s="92" t="s">
        <v>51</v>
      </c>
      <c r="D110" s="125"/>
      <c r="E110" s="125"/>
      <c r="F110" s="146"/>
      <c r="G110" s="146"/>
      <c r="H110" s="146"/>
      <c r="I110" s="146"/>
      <c r="J110" s="146"/>
    </row>
    <row r="111" spans="1:10" s="18" customFormat="1" ht="15" hidden="1">
      <c r="A111" s="8"/>
      <c r="B111" s="8">
        <v>3140</v>
      </c>
      <c r="C111" s="92" t="s">
        <v>52</v>
      </c>
      <c r="D111" s="125"/>
      <c r="E111" s="125"/>
      <c r="F111" s="146"/>
      <c r="G111" s="146"/>
      <c r="H111" s="146"/>
      <c r="I111" s="146"/>
      <c r="J111" s="146"/>
    </row>
    <row r="112" spans="1:10" s="18" customFormat="1" ht="15" hidden="1">
      <c r="A112" s="8"/>
      <c r="B112" s="8">
        <v>3150</v>
      </c>
      <c r="C112" s="92" t="s">
        <v>53</v>
      </c>
      <c r="D112" s="129"/>
      <c r="E112" s="125"/>
      <c r="F112" s="147"/>
      <c r="G112" s="147"/>
      <c r="H112" s="147"/>
      <c r="I112" s="147"/>
      <c r="J112" s="147"/>
    </row>
    <row r="113" spans="1:10" s="18" customFormat="1" ht="15" hidden="1">
      <c r="A113" s="8"/>
      <c r="B113" s="8">
        <v>3160</v>
      </c>
      <c r="C113" s="92" t="s">
        <v>130</v>
      </c>
      <c r="D113" s="125"/>
      <c r="E113" s="125"/>
      <c r="F113" s="146"/>
      <c r="G113" s="146"/>
      <c r="H113" s="146"/>
      <c r="I113" s="146"/>
      <c r="J113" s="146"/>
    </row>
    <row r="114" spans="1:10" s="18" customFormat="1" ht="15" hidden="1">
      <c r="A114" s="8"/>
      <c r="B114" s="8">
        <v>3210</v>
      </c>
      <c r="C114" s="92" t="s">
        <v>54</v>
      </c>
      <c r="D114" s="125"/>
      <c r="E114" s="125"/>
      <c r="F114" s="146"/>
      <c r="G114" s="146"/>
      <c r="H114" s="146"/>
      <c r="I114" s="146"/>
      <c r="J114" s="146"/>
    </row>
    <row r="115" spans="1:10" s="18" customFormat="1" ht="15" hidden="1">
      <c r="A115" s="8"/>
      <c r="B115" s="8">
        <v>3220</v>
      </c>
      <c r="C115" s="92" t="s">
        <v>55</v>
      </c>
      <c r="D115" s="125"/>
      <c r="E115" s="125"/>
      <c r="F115" s="146"/>
      <c r="G115" s="146"/>
      <c r="H115" s="146"/>
      <c r="I115" s="146"/>
      <c r="J115" s="146"/>
    </row>
    <row r="116" spans="1:10" s="18" customFormat="1" ht="26.25" hidden="1">
      <c r="A116" s="8"/>
      <c r="B116" s="8">
        <v>3230</v>
      </c>
      <c r="C116" s="92" t="s">
        <v>131</v>
      </c>
      <c r="D116" s="125"/>
      <c r="E116" s="125"/>
      <c r="F116" s="146"/>
      <c r="G116" s="146"/>
      <c r="H116" s="146"/>
      <c r="I116" s="146"/>
      <c r="J116" s="146"/>
    </row>
    <row r="117" spans="1:10" s="18" customFormat="1" ht="15" hidden="1">
      <c r="A117" s="8"/>
      <c r="B117" s="8">
        <v>3240</v>
      </c>
      <c r="C117" s="92" t="s">
        <v>56</v>
      </c>
      <c r="D117" s="125"/>
      <c r="E117" s="125"/>
      <c r="F117" s="146"/>
      <c r="G117" s="146"/>
      <c r="H117" s="146"/>
      <c r="I117" s="146"/>
      <c r="J117" s="146"/>
    </row>
    <row r="118" spans="1:10" s="18" customFormat="1" ht="15" hidden="1">
      <c r="A118" s="8"/>
      <c r="B118" s="8">
        <v>9000</v>
      </c>
      <c r="C118" s="92" t="s">
        <v>57</v>
      </c>
      <c r="D118" s="125"/>
      <c r="E118" s="125"/>
      <c r="F118" s="146"/>
      <c r="G118" s="146"/>
      <c r="H118" s="146"/>
      <c r="I118" s="146"/>
      <c r="J118" s="146"/>
    </row>
    <row r="119" spans="1:10" s="18" customFormat="1" ht="15">
      <c r="A119" s="96"/>
      <c r="B119" s="96"/>
      <c r="C119" s="106" t="s">
        <v>221</v>
      </c>
      <c r="D119" s="129">
        <f>SUM(D88:D118)-D96</f>
        <v>43478</v>
      </c>
      <c r="E119" s="129">
        <f>SUM(E88:E118)-E96</f>
        <v>43478</v>
      </c>
      <c r="F119" s="129">
        <f>SUM(F88:F118)-F96</f>
        <v>0</v>
      </c>
      <c r="G119" s="129">
        <f>SUM(G88:G118)-G96</f>
        <v>0</v>
      </c>
      <c r="H119" s="129">
        <f>SUM(H88:H118)-H96</f>
        <v>0</v>
      </c>
      <c r="I119" s="147"/>
      <c r="J119" s="147"/>
    </row>
  </sheetData>
  <sheetProtection/>
  <mergeCells count="25">
    <mergeCell ref="I45:M45"/>
    <mergeCell ref="I46:I47"/>
    <mergeCell ref="J46:J47"/>
    <mergeCell ref="K46:L46"/>
    <mergeCell ref="M46:M47"/>
    <mergeCell ref="B6:B7"/>
    <mergeCell ref="D6:D7"/>
    <mergeCell ref="H6:H7"/>
    <mergeCell ref="B45:B47"/>
    <mergeCell ref="C45:C47"/>
    <mergeCell ref="D45:H45"/>
    <mergeCell ref="D46:D47"/>
    <mergeCell ref="E46:E47"/>
    <mergeCell ref="F46:G46"/>
    <mergeCell ref="H46:H47"/>
    <mergeCell ref="A6:A7"/>
    <mergeCell ref="A45:A47"/>
    <mergeCell ref="B2:K2"/>
    <mergeCell ref="B4:G4"/>
    <mergeCell ref="E6:E7"/>
    <mergeCell ref="F6:F7"/>
    <mergeCell ref="G6:G7"/>
    <mergeCell ref="K6:K7"/>
    <mergeCell ref="C6:C7"/>
    <mergeCell ref="I6:J6"/>
  </mergeCells>
  <printOptions horizontalCentered="1"/>
  <pageMargins left="0" right="0" top="0.37" bottom="0" header="0" footer="0"/>
  <pageSetup fitToHeight="1" fitToWidth="1" horizontalDpi="600" verticalDpi="600" orientation="landscape" paperSize="9" scale="77" r:id="rId1"/>
  <rowBreaks count="1" manualBreakCount="1">
    <brk id="42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M119"/>
  <sheetViews>
    <sheetView view="pageBreakPreview" zoomScale="85" zoomScaleSheetLayoutView="85" zoomScalePageLayoutView="0" workbookViewId="0" topLeftCell="B1">
      <selection activeCell="A1" sqref="A1:IV118"/>
    </sheetView>
  </sheetViews>
  <sheetFormatPr defaultColWidth="9.00390625" defaultRowHeight="15.75"/>
  <cols>
    <col min="1" max="1" width="7.75390625" style="4" hidden="1" customWidth="1"/>
    <col min="2" max="2" width="12.25390625" style="4" customWidth="1"/>
    <col min="3" max="3" width="50.375" style="4" customWidth="1"/>
    <col min="4" max="4" width="10.625" style="4" customWidth="1"/>
    <col min="5" max="5" width="12.00390625" style="4" customWidth="1"/>
    <col min="6" max="6" width="11.25390625" style="4" customWidth="1"/>
    <col min="7" max="7" width="11.625" style="4" customWidth="1"/>
    <col min="8" max="8" width="12.50390625" style="4" customWidth="1"/>
    <col min="9" max="9" width="11.75390625" style="4" customWidth="1"/>
    <col min="10" max="10" width="12.75390625" style="4" customWidth="1"/>
    <col min="11" max="11" width="9.875" style="4" customWidth="1"/>
    <col min="12" max="12" width="10.00390625" style="4" customWidth="1"/>
    <col min="13" max="13" width="10.50390625" style="4" customWidth="1"/>
  </cols>
  <sheetData>
    <row r="1" spans="1:2" s="2" customFormat="1" ht="15">
      <c r="A1" s="309"/>
      <c r="B1" s="309"/>
    </row>
    <row r="2" spans="1:11" s="18" customFormat="1" ht="17.25" customHeight="1">
      <c r="A2" s="62" t="s">
        <v>84</v>
      </c>
      <c r="B2" s="226" t="s">
        <v>281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1:9" s="18" customFormat="1" ht="12" customHeight="1">
      <c r="A3" s="20"/>
      <c r="B3" s="20"/>
      <c r="C3" s="12"/>
      <c r="D3" s="12"/>
      <c r="E3" s="12"/>
      <c r="F3" s="12"/>
      <c r="G3" s="12"/>
      <c r="H3" s="12"/>
      <c r="I3" s="12"/>
    </row>
    <row r="4" spans="1:8" s="18" customFormat="1" ht="15">
      <c r="A4" s="20" t="s">
        <v>157</v>
      </c>
      <c r="B4" s="172" t="s">
        <v>335</v>
      </c>
      <c r="C4" s="172"/>
      <c r="D4" s="172"/>
      <c r="E4" s="172"/>
      <c r="F4" s="172"/>
      <c r="G4" s="172"/>
      <c r="H4" s="12"/>
    </row>
    <row r="5" s="18" customFormat="1" ht="15.75" customHeight="1">
      <c r="K5" s="7" t="s">
        <v>97</v>
      </c>
    </row>
    <row r="6" spans="1:11" s="18" customFormat="1" ht="39.75" customHeight="1">
      <c r="A6" s="190" t="s">
        <v>152</v>
      </c>
      <c r="B6" s="190" t="s">
        <v>267</v>
      </c>
      <c r="C6" s="190" t="s">
        <v>111</v>
      </c>
      <c r="D6" s="190" t="s">
        <v>14</v>
      </c>
      <c r="E6" s="190" t="s">
        <v>108</v>
      </c>
      <c r="F6" s="190" t="s">
        <v>268</v>
      </c>
      <c r="G6" s="190" t="s">
        <v>269</v>
      </c>
      <c r="H6" s="190" t="s">
        <v>270</v>
      </c>
      <c r="I6" s="174" t="s">
        <v>110</v>
      </c>
      <c r="J6" s="188"/>
      <c r="K6" s="190" t="s">
        <v>271</v>
      </c>
    </row>
    <row r="7" spans="1:11" s="18" customFormat="1" ht="70.5" customHeight="1">
      <c r="A7" s="191"/>
      <c r="B7" s="191"/>
      <c r="C7" s="191"/>
      <c r="D7" s="191"/>
      <c r="E7" s="191"/>
      <c r="F7" s="191"/>
      <c r="G7" s="191"/>
      <c r="H7" s="191" t="s">
        <v>109</v>
      </c>
      <c r="I7" s="36" t="s">
        <v>15</v>
      </c>
      <c r="J7" s="36" t="s">
        <v>16</v>
      </c>
      <c r="K7" s="191"/>
    </row>
    <row r="8" spans="1:11" s="18" customFormat="1" ht="15">
      <c r="A8" s="8">
        <v>1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</row>
    <row r="9" spans="1:13" s="2" customFormat="1" ht="15" hidden="1">
      <c r="A9" s="121"/>
      <c r="B9" s="121"/>
      <c r="C9" s="54" t="s">
        <v>103</v>
      </c>
      <c r="D9" s="121"/>
      <c r="E9" s="121"/>
      <c r="F9" s="121"/>
      <c r="G9" s="121"/>
      <c r="H9" s="121"/>
      <c r="I9" s="121"/>
      <c r="J9" s="121"/>
      <c r="K9" s="121"/>
      <c r="L9" s="40"/>
      <c r="M9" s="40"/>
    </row>
    <row r="10" spans="1:13" s="2" customFormat="1" ht="15" hidden="1">
      <c r="A10" s="26"/>
      <c r="B10" s="26" t="s">
        <v>49</v>
      </c>
      <c r="C10" s="41" t="s">
        <v>121</v>
      </c>
      <c r="D10" s="47"/>
      <c r="E10" s="47"/>
      <c r="F10" s="55"/>
      <c r="G10" s="55"/>
      <c r="H10" s="55"/>
      <c r="I10" s="55"/>
      <c r="J10" s="55"/>
      <c r="K10" s="47">
        <f>E10+G10</f>
        <v>0</v>
      </c>
      <c r="L10" s="40"/>
      <c r="M10" s="40"/>
    </row>
    <row r="11" spans="1:13" s="2" customFormat="1" ht="15" hidden="1">
      <c r="A11" s="121"/>
      <c r="B11" s="121">
        <v>2120</v>
      </c>
      <c r="C11" s="41" t="s">
        <v>122</v>
      </c>
      <c r="D11" s="47"/>
      <c r="E11" s="47"/>
      <c r="F11" s="55"/>
      <c r="G11" s="55"/>
      <c r="H11" s="55"/>
      <c r="I11" s="55"/>
      <c r="J11" s="55"/>
      <c r="K11" s="47">
        <f>E11+G11</f>
        <v>0</v>
      </c>
      <c r="L11" s="40"/>
      <c r="M11" s="40"/>
    </row>
    <row r="12" spans="1:11" s="18" customFormat="1" ht="15">
      <c r="A12" s="8"/>
      <c r="B12" s="8">
        <v>2210</v>
      </c>
      <c r="C12" s="92" t="s">
        <v>123</v>
      </c>
      <c r="D12" s="125">
        <v>15085</v>
      </c>
      <c r="E12" s="125">
        <f>'2019-2(6;6.1;6.2) апс'!E11</f>
        <v>14845.98</v>
      </c>
      <c r="F12" s="144"/>
      <c r="G12" s="144"/>
      <c r="H12" s="125">
        <f>G12-F12</f>
        <v>0</v>
      </c>
      <c r="I12" s="144"/>
      <c r="J12" s="145"/>
      <c r="K12" s="125">
        <f>E12+G12</f>
        <v>14845.98</v>
      </c>
    </row>
    <row r="13" spans="1:11" s="18" customFormat="1" ht="15" hidden="1">
      <c r="A13" s="8"/>
      <c r="B13" s="8">
        <v>2220</v>
      </c>
      <c r="C13" s="92" t="s">
        <v>40</v>
      </c>
      <c r="D13" s="125"/>
      <c r="E13" s="125"/>
      <c r="F13" s="125"/>
      <c r="G13" s="125"/>
      <c r="H13" s="125">
        <f>G13-F13</f>
        <v>0</v>
      </c>
      <c r="I13" s="125"/>
      <c r="J13" s="146"/>
      <c r="K13" s="125"/>
    </row>
    <row r="14" spans="1:11" s="18" customFormat="1" ht="15" hidden="1">
      <c r="A14" s="8"/>
      <c r="B14" s="8">
        <v>2230</v>
      </c>
      <c r="C14" s="92" t="s">
        <v>41</v>
      </c>
      <c r="D14" s="125"/>
      <c r="E14" s="125"/>
      <c r="F14" s="125"/>
      <c r="G14" s="125"/>
      <c r="H14" s="125">
        <f>G14-F14</f>
        <v>0</v>
      </c>
      <c r="I14" s="125"/>
      <c r="J14" s="146"/>
      <c r="K14" s="125"/>
    </row>
    <row r="15" spans="1:11" s="18" customFormat="1" ht="15" hidden="1">
      <c r="A15" s="8"/>
      <c r="B15" s="8">
        <v>2240</v>
      </c>
      <c r="C15" s="92" t="s">
        <v>42</v>
      </c>
      <c r="D15" s="125"/>
      <c r="E15" s="125"/>
      <c r="F15" s="125"/>
      <c r="G15" s="125"/>
      <c r="H15" s="125">
        <f>G15-F15</f>
        <v>0</v>
      </c>
      <c r="I15" s="125"/>
      <c r="J15" s="146"/>
      <c r="K15" s="125">
        <f>E15+G15</f>
        <v>0</v>
      </c>
    </row>
    <row r="16" spans="1:11" s="18" customFormat="1" ht="15" hidden="1">
      <c r="A16" s="8"/>
      <c r="B16" s="8">
        <v>2250</v>
      </c>
      <c r="C16" s="92" t="s">
        <v>43</v>
      </c>
      <c r="D16" s="125"/>
      <c r="E16" s="125"/>
      <c r="F16" s="144"/>
      <c r="G16" s="144"/>
      <c r="H16" s="144"/>
      <c r="I16" s="144"/>
      <c r="J16" s="145"/>
      <c r="K16" s="125"/>
    </row>
    <row r="17" spans="1:11" s="18" customFormat="1" ht="15" hidden="1">
      <c r="A17" s="8"/>
      <c r="B17" s="8">
        <v>2260</v>
      </c>
      <c r="C17" s="92" t="s">
        <v>124</v>
      </c>
      <c r="D17" s="125"/>
      <c r="E17" s="125"/>
      <c r="F17" s="125"/>
      <c r="G17" s="125"/>
      <c r="H17" s="125"/>
      <c r="I17" s="125"/>
      <c r="J17" s="146"/>
      <c r="K17" s="125"/>
    </row>
    <row r="18" spans="1:11" s="18" customFormat="1" ht="15" hidden="1">
      <c r="A18" s="8"/>
      <c r="B18" s="8">
        <v>2270</v>
      </c>
      <c r="C18" s="92" t="s">
        <v>44</v>
      </c>
      <c r="D18" s="125">
        <f>SUM(D19:D22)</f>
        <v>0</v>
      </c>
      <c r="E18" s="125">
        <f>SUM(E19:E22)</f>
        <v>0</v>
      </c>
      <c r="F18" s="125"/>
      <c r="G18" s="125"/>
      <c r="H18" s="125"/>
      <c r="I18" s="125"/>
      <c r="J18" s="146"/>
      <c r="K18" s="125">
        <f aca="true" t="shared" si="0" ref="K18:K29">E18+G18</f>
        <v>0</v>
      </c>
    </row>
    <row r="19" spans="1:11" s="18" customFormat="1" ht="15" hidden="1">
      <c r="A19" s="8"/>
      <c r="B19" s="8">
        <v>2271</v>
      </c>
      <c r="C19" s="92" t="s">
        <v>139</v>
      </c>
      <c r="D19" s="125"/>
      <c r="E19" s="125"/>
      <c r="F19" s="125"/>
      <c r="G19" s="125"/>
      <c r="H19" s="125"/>
      <c r="I19" s="125"/>
      <c r="J19" s="146"/>
      <c r="K19" s="125">
        <f t="shared" si="0"/>
        <v>0</v>
      </c>
    </row>
    <row r="20" spans="1:11" s="18" customFormat="1" ht="15" hidden="1">
      <c r="A20" s="8"/>
      <c r="B20" s="8">
        <v>2272</v>
      </c>
      <c r="C20" s="92" t="s">
        <v>140</v>
      </c>
      <c r="D20" s="125"/>
      <c r="E20" s="125"/>
      <c r="F20" s="125"/>
      <c r="G20" s="125"/>
      <c r="H20" s="125"/>
      <c r="I20" s="125"/>
      <c r="J20" s="146"/>
      <c r="K20" s="125">
        <f t="shared" si="0"/>
        <v>0</v>
      </c>
    </row>
    <row r="21" spans="1:11" s="18" customFormat="1" ht="15" hidden="1">
      <c r="A21" s="8"/>
      <c r="B21" s="8">
        <v>2273</v>
      </c>
      <c r="C21" s="92" t="s">
        <v>141</v>
      </c>
      <c r="D21" s="125"/>
      <c r="E21" s="125"/>
      <c r="F21" s="125"/>
      <c r="G21" s="125"/>
      <c r="H21" s="125"/>
      <c r="I21" s="125"/>
      <c r="J21" s="146"/>
      <c r="K21" s="125">
        <f t="shared" si="0"/>
        <v>0</v>
      </c>
    </row>
    <row r="22" spans="1:11" s="18" customFormat="1" ht="26.25" hidden="1">
      <c r="A22" s="8"/>
      <c r="B22" s="8">
        <v>2281</v>
      </c>
      <c r="C22" s="92" t="s">
        <v>45</v>
      </c>
      <c r="D22" s="125"/>
      <c r="E22" s="125"/>
      <c r="F22" s="125"/>
      <c r="G22" s="125"/>
      <c r="H22" s="125"/>
      <c r="I22" s="125"/>
      <c r="J22" s="146"/>
      <c r="K22" s="125">
        <f t="shared" si="0"/>
        <v>0</v>
      </c>
    </row>
    <row r="23" spans="1:11" s="18" customFormat="1" ht="26.25" hidden="1">
      <c r="A23" s="8"/>
      <c r="B23" s="8">
        <v>2282</v>
      </c>
      <c r="C23" s="92" t="s">
        <v>46</v>
      </c>
      <c r="D23" s="125"/>
      <c r="E23" s="125"/>
      <c r="F23" s="125"/>
      <c r="G23" s="125"/>
      <c r="H23" s="125"/>
      <c r="I23" s="125"/>
      <c r="J23" s="146"/>
      <c r="K23" s="125">
        <f t="shared" si="0"/>
        <v>0</v>
      </c>
    </row>
    <row r="24" spans="1:11" s="18" customFormat="1" ht="15" hidden="1">
      <c r="A24" s="8"/>
      <c r="B24" s="8">
        <v>2400</v>
      </c>
      <c r="C24" s="92" t="s">
        <v>125</v>
      </c>
      <c r="D24" s="125"/>
      <c r="E24" s="125"/>
      <c r="F24" s="146"/>
      <c r="G24" s="146"/>
      <c r="H24" s="146"/>
      <c r="I24" s="146"/>
      <c r="J24" s="146"/>
      <c r="K24" s="144">
        <f t="shared" si="0"/>
        <v>0</v>
      </c>
    </row>
    <row r="25" spans="1:11" s="18" customFormat="1" ht="26.25" hidden="1">
      <c r="A25" s="8"/>
      <c r="B25" s="8">
        <v>2610</v>
      </c>
      <c r="C25" s="92" t="s">
        <v>47</v>
      </c>
      <c r="D25" s="125"/>
      <c r="E25" s="125"/>
      <c r="F25" s="146"/>
      <c r="G25" s="146"/>
      <c r="H25" s="146"/>
      <c r="I25" s="146"/>
      <c r="J25" s="146"/>
      <c r="K25" s="144">
        <f t="shared" si="0"/>
        <v>0</v>
      </c>
    </row>
    <row r="26" spans="1:11" s="18" customFormat="1" ht="15" hidden="1">
      <c r="A26" s="8"/>
      <c r="B26" s="8">
        <v>2620</v>
      </c>
      <c r="C26" s="92" t="s">
        <v>48</v>
      </c>
      <c r="D26" s="125"/>
      <c r="E26" s="125"/>
      <c r="F26" s="146"/>
      <c r="G26" s="146"/>
      <c r="H26" s="146"/>
      <c r="I26" s="146"/>
      <c r="J26" s="146"/>
      <c r="K26" s="144">
        <f t="shared" si="0"/>
        <v>0</v>
      </c>
    </row>
    <row r="27" spans="1:11" s="18" customFormat="1" ht="26.25" hidden="1">
      <c r="A27" s="8"/>
      <c r="B27" s="8">
        <v>2630</v>
      </c>
      <c r="C27" s="92" t="s">
        <v>126</v>
      </c>
      <c r="D27" s="144"/>
      <c r="E27" s="125"/>
      <c r="F27" s="145"/>
      <c r="G27" s="145"/>
      <c r="H27" s="145"/>
      <c r="I27" s="145"/>
      <c r="J27" s="145"/>
      <c r="K27" s="144">
        <f t="shared" si="0"/>
        <v>0</v>
      </c>
    </row>
    <row r="28" spans="1:11" s="18" customFormat="1" ht="15" hidden="1">
      <c r="A28" s="8"/>
      <c r="B28" s="8">
        <v>2700</v>
      </c>
      <c r="C28" s="92" t="s">
        <v>127</v>
      </c>
      <c r="D28" s="125"/>
      <c r="E28" s="125"/>
      <c r="F28" s="146"/>
      <c r="G28" s="146"/>
      <c r="H28" s="146"/>
      <c r="I28" s="146"/>
      <c r="J28" s="146"/>
      <c r="K28" s="144">
        <f t="shared" si="0"/>
        <v>0</v>
      </c>
    </row>
    <row r="29" spans="1:11" s="18" customFormat="1" ht="15" hidden="1">
      <c r="A29" s="8"/>
      <c r="B29" s="8">
        <v>2800</v>
      </c>
      <c r="C29" s="92" t="s">
        <v>128</v>
      </c>
      <c r="D29" s="125"/>
      <c r="E29" s="125"/>
      <c r="F29" s="146"/>
      <c r="G29" s="146"/>
      <c r="H29" s="146"/>
      <c r="I29" s="146"/>
      <c r="J29" s="146"/>
      <c r="K29" s="144">
        <f t="shared" si="0"/>
        <v>0</v>
      </c>
    </row>
    <row r="30" spans="1:11" s="18" customFormat="1" ht="15" hidden="1">
      <c r="A30" s="8"/>
      <c r="B30" s="8">
        <v>3110</v>
      </c>
      <c r="C30" s="92" t="s">
        <v>129</v>
      </c>
      <c r="D30" s="125"/>
      <c r="E30" s="125"/>
      <c r="F30" s="146"/>
      <c r="G30" s="146"/>
      <c r="H30" s="146"/>
      <c r="I30" s="146"/>
      <c r="J30" s="146"/>
      <c r="K30" s="125"/>
    </row>
    <row r="31" spans="1:11" s="18" customFormat="1" ht="15" hidden="1">
      <c r="A31" s="8"/>
      <c r="B31" s="8">
        <v>3120</v>
      </c>
      <c r="C31" s="92" t="s">
        <v>50</v>
      </c>
      <c r="D31" s="125"/>
      <c r="E31" s="125"/>
      <c r="F31" s="146"/>
      <c r="G31" s="146"/>
      <c r="H31" s="146"/>
      <c r="I31" s="146"/>
      <c r="J31" s="146"/>
      <c r="K31" s="125"/>
    </row>
    <row r="32" spans="1:11" s="18" customFormat="1" ht="15" hidden="1">
      <c r="A32" s="8"/>
      <c r="B32" s="8">
        <v>3130</v>
      </c>
      <c r="C32" s="92" t="s">
        <v>51</v>
      </c>
      <c r="D32" s="125"/>
      <c r="E32" s="125"/>
      <c r="F32" s="146"/>
      <c r="G32" s="146"/>
      <c r="H32" s="146"/>
      <c r="I32" s="146"/>
      <c r="J32" s="146"/>
      <c r="K32" s="125"/>
    </row>
    <row r="33" spans="1:11" s="18" customFormat="1" ht="15" hidden="1">
      <c r="A33" s="8"/>
      <c r="B33" s="8">
        <v>3140</v>
      </c>
      <c r="C33" s="92" t="s">
        <v>52</v>
      </c>
      <c r="D33" s="125"/>
      <c r="E33" s="125"/>
      <c r="F33" s="146"/>
      <c r="G33" s="146"/>
      <c r="H33" s="146"/>
      <c r="I33" s="146"/>
      <c r="J33" s="146"/>
      <c r="K33" s="125"/>
    </row>
    <row r="34" spans="1:11" s="18" customFormat="1" ht="15" hidden="1">
      <c r="A34" s="8"/>
      <c r="B34" s="8">
        <v>3150</v>
      </c>
      <c r="C34" s="92" t="s">
        <v>53</v>
      </c>
      <c r="D34" s="129"/>
      <c r="E34" s="125"/>
      <c r="F34" s="147"/>
      <c r="G34" s="147"/>
      <c r="H34" s="147"/>
      <c r="I34" s="147"/>
      <c r="J34" s="147"/>
      <c r="K34" s="129"/>
    </row>
    <row r="35" spans="1:11" s="18" customFormat="1" ht="15" hidden="1">
      <c r="A35" s="8"/>
      <c r="B35" s="8">
        <v>3160</v>
      </c>
      <c r="C35" s="92" t="s">
        <v>130</v>
      </c>
      <c r="D35" s="125"/>
      <c r="E35" s="125"/>
      <c r="F35" s="146"/>
      <c r="G35" s="146"/>
      <c r="H35" s="146"/>
      <c r="I35" s="146"/>
      <c r="J35" s="146"/>
      <c r="K35" s="125"/>
    </row>
    <row r="36" spans="1:11" s="18" customFormat="1" ht="15" hidden="1">
      <c r="A36" s="8"/>
      <c r="B36" s="8">
        <v>3210</v>
      </c>
      <c r="C36" s="92" t="s">
        <v>54</v>
      </c>
      <c r="D36" s="125"/>
      <c r="E36" s="125"/>
      <c r="F36" s="146"/>
      <c r="G36" s="146"/>
      <c r="H36" s="146"/>
      <c r="I36" s="146"/>
      <c r="J36" s="146"/>
      <c r="K36" s="125"/>
    </row>
    <row r="37" spans="1:11" s="18" customFormat="1" ht="15" hidden="1">
      <c r="A37" s="8"/>
      <c r="B37" s="8">
        <v>3220</v>
      </c>
      <c r="C37" s="92" t="s">
        <v>55</v>
      </c>
      <c r="D37" s="125"/>
      <c r="E37" s="125"/>
      <c r="F37" s="146"/>
      <c r="G37" s="146"/>
      <c r="H37" s="146"/>
      <c r="I37" s="146"/>
      <c r="J37" s="146"/>
      <c r="K37" s="125"/>
    </row>
    <row r="38" spans="1:11" s="18" customFormat="1" ht="26.25" hidden="1">
      <c r="A38" s="8"/>
      <c r="B38" s="8">
        <v>3230</v>
      </c>
      <c r="C38" s="92" t="s">
        <v>131</v>
      </c>
      <c r="D38" s="125"/>
      <c r="E38" s="125"/>
      <c r="F38" s="146"/>
      <c r="G38" s="146"/>
      <c r="H38" s="146"/>
      <c r="I38" s="146"/>
      <c r="J38" s="146"/>
      <c r="K38" s="125"/>
    </row>
    <row r="39" spans="1:11" s="18" customFormat="1" ht="15" hidden="1">
      <c r="A39" s="8"/>
      <c r="B39" s="8">
        <v>3240</v>
      </c>
      <c r="C39" s="92" t="s">
        <v>56</v>
      </c>
      <c r="D39" s="125"/>
      <c r="E39" s="125"/>
      <c r="F39" s="146"/>
      <c r="G39" s="146"/>
      <c r="H39" s="146"/>
      <c r="I39" s="146"/>
      <c r="J39" s="146"/>
      <c r="K39" s="125"/>
    </row>
    <row r="40" spans="1:11" s="18" customFormat="1" ht="15" hidden="1">
      <c r="A40" s="8"/>
      <c r="B40" s="8">
        <v>9000</v>
      </c>
      <c r="C40" s="92" t="s">
        <v>57</v>
      </c>
      <c r="D40" s="125"/>
      <c r="E40" s="125"/>
      <c r="F40" s="146"/>
      <c r="G40" s="146"/>
      <c r="H40" s="146"/>
      <c r="I40" s="146"/>
      <c r="J40" s="146"/>
      <c r="K40" s="125"/>
    </row>
    <row r="41" spans="1:11" s="18" customFormat="1" ht="15">
      <c r="A41" s="96"/>
      <c r="B41" s="96"/>
      <c r="C41" s="106" t="s">
        <v>221</v>
      </c>
      <c r="D41" s="129">
        <f aca="true" t="shared" si="1" ref="D41:K41">SUM(D10:D40)-D18</f>
        <v>15085</v>
      </c>
      <c r="E41" s="129">
        <f t="shared" si="1"/>
        <v>14845.98</v>
      </c>
      <c r="F41" s="129">
        <f t="shared" si="1"/>
        <v>0</v>
      </c>
      <c r="G41" s="129">
        <f t="shared" si="1"/>
        <v>0</v>
      </c>
      <c r="H41" s="129">
        <f t="shared" si="1"/>
        <v>0</v>
      </c>
      <c r="I41" s="129">
        <f t="shared" si="1"/>
        <v>0</v>
      </c>
      <c r="J41" s="129">
        <f t="shared" si="1"/>
        <v>0</v>
      </c>
      <c r="K41" s="129">
        <f t="shared" si="1"/>
        <v>14845.98</v>
      </c>
    </row>
    <row r="42" s="18" customFormat="1" ht="15"/>
    <row r="43" spans="1:8" s="18" customFormat="1" ht="15">
      <c r="A43" s="20" t="s">
        <v>158</v>
      </c>
      <c r="B43" s="61" t="s">
        <v>336</v>
      </c>
      <c r="C43" s="61"/>
      <c r="D43" s="61"/>
      <c r="E43" s="61"/>
      <c r="F43" s="61"/>
      <c r="G43" s="61"/>
      <c r="H43" s="12"/>
    </row>
    <row r="44" s="18" customFormat="1" ht="12.75" customHeight="1">
      <c r="M44" s="7" t="s">
        <v>97</v>
      </c>
    </row>
    <row r="45" spans="1:13" s="18" customFormat="1" ht="15.75" customHeight="1">
      <c r="A45" s="190" t="s">
        <v>152</v>
      </c>
      <c r="B45" s="190" t="s">
        <v>267</v>
      </c>
      <c r="C45" s="190" t="s">
        <v>111</v>
      </c>
      <c r="D45" s="190" t="s">
        <v>156</v>
      </c>
      <c r="E45" s="190"/>
      <c r="F45" s="190"/>
      <c r="G45" s="190"/>
      <c r="H45" s="190"/>
      <c r="I45" s="190" t="s">
        <v>174</v>
      </c>
      <c r="J45" s="190"/>
      <c r="K45" s="190"/>
      <c r="L45" s="190"/>
      <c r="M45" s="190"/>
    </row>
    <row r="46" spans="1:13" s="18" customFormat="1" ht="65.25" customHeight="1">
      <c r="A46" s="215"/>
      <c r="B46" s="215"/>
      <c r="C46" s="225"/>
      <c r="D46" s="178" t="s">
        <v>272</v>
      </c>
      <c r="E46" s="178" t="s">
        <v>273</v>
      </c>
      <c r="F46" s="178" t="s">
        <v>274</v>
      </c>
      <c r="G46" s="178"/>
      <c r="H46" s="190" t="s">
        <v>300</v>
      </c>
      <c r="I46" s="178" t="s">
        <v>164</v>
      </c>
      <c r="J46" s="190" t="s">
        <v>275</v>
      </c>
      <c r="K46" s="174" t="s">
        <v>276</v>
      </c>
      <c r="L46" s="175"/>
      <c r="M46" s="190" t="s">
        <v>301</v>
      </c>
    </row>
    <row r="47" spans="1:13" s="18" customFormat="1" ht="51.75" customHeight="1">
      <c r="A47" s="191"/>
      <c r="B47" s="191"/>
      <c r="C47" s="198"/>
      <c r="D47" s="178"/>
      <c r="E47" s="178"/>
      <c r="F47" s="8" t="s">
        <v>15</v>
      </c>
      <c r="G47" s="8" t="s">
        <v>16</v>
      </c>
      <c r="H47" s="191"/>
      <c r="I47" s="178"/>
      <c r="J47" s="191"/>
      <c r="K47" s="8" t="s">
        <v>15</v>
      </c>
      <c r="L47" s="8" t="s">
        <v>16</v>
      </c>
      <c r="M47" s="191"/>
    </row>
    <row r="48" spans="1:13" s="18" customFormat="1" ht="15">
      <c r="A48" s="8">
        <v>1</v>
      </c>
      <c r="B48" s="8">
        <v>1</v>
      </c>
      <c r="C48" s="8">
        <v>2</v>
      </c>
      <c r="D48" s="8">
        <v>3</v>
      </c>
      <c r="E48" s="8">
        <v>4</v>
      </c>
      <c r="F48" s="8">
        <v>5</v>
      </c>
      <c r="G48" s="8">
        <v>6</v>
      </c>
      <c r="H48" s="8">
        <v>7</v>
      </c>
      <c r="I48" s="8">
        <v>8</v>
      </c>
      <c r="J48" s="8">
        <v>9</v>
      </c>
      <c r="K48" s="8">
        <v>10</v>
      </c>
      <c r="L48" s="8">
        <v>11</v>
      </c>
      <c r="M48" s="8">
        <v>12</v>
      </c>
    </row>
    <row r="49" spans="1:13" s="2" customFormat="1" ht="15" hidden="1">
      <c r="A49" s="121"/>
      <c r="B49" s="121"/>
      <c r="C49" s="54" t="s">
        <v>103</v>
      </c>
      <c r="D49" s="310"/>
      <c r="E49" s="310"/>
      <c r="F49" s="310"/>
      <c r="G49" s="310"/>
      <c r="H49" s="310"/>
      <c r="I49" s="310"/>
      <c r="J49" s="310"/>
      <c r="K49" s="310"/>
      <c r="L49" s="310"/>
      <c r="M49" s="310"/>
    </row>
    <row r="50" spans="1:13" s="2" customFormat="1" ht="15" hidden="1">
      <c r="A50" s="26"/>
      <c r="B50" s="26" t="s">
        <v>49</v>
      </c>
      <c r="C50" s="41" t="s">
        <v>121</v>
      </c>
      <c r="D50" s="47"/>
      <c r="E50" s="293"/>
      <c r="F50" s="293"/>
      <c r="G50" s="293"/>
      <c r="H50" s="311">
        <f>D50-E50</f>
        <v>0</v>
      </c>
      <c r="I50" s="47"/>
      <c r="J50" s="293"/>
      <c r="K50" s="311"/>
      <c r="L50" s="293"/>
      <c r="M50" s="311">
        <f>I50-J50</f>
        <v>0</v>
      </c>
    </row>
    <row r="51" spans="1:13" s="2" customFormat="1" ht="15" hidden="1">
      <c r="A51" s="121"/>
      <c r="B51" s="121">
        <v>2120</v>
      </c>
      <c r="C51" s="41" t="s">
        <v>122</v>
      </c>
      <c r="D51" s="47"/>
      <c r="E51" s="293"/>
      <c r="F51" s="293"/>
      <c r="G51" s="293"/>
      <c r="H51" s="311">
        <f>D51-E51</f>
        <v>0</v>
      </c>
      <c r="I51" s="47"/>
      <c r="J51" s="293"/>
      <c r="K51" s="311"/>
      <c r="L51" s="293"/>
      <c r="M51" s="311">
        <f>I51-J51</f>
        <v>0</v>
      </c>
    </row>
    <row r="52" spans="1:13" s="18" customFormat="1" ht="15">
      <c r="A52" s="8"/>
      <c r="B52" s="8">
        <v>2210</v>
      </c>
      <c r="C52" s="92" t="s">
        <v>123</v>
      </c>
      <c r="D52" s="125">
        <f>'2019-2(6;6.1;6.2) апс'!I11</f>
        <v>31495</v>
      </c>
      <c r="E52" s="144"/>
      <c r="F52" s="125">
        <f>E52</f>
        <v>0</v>
      </c>
      <c r="G52" s="129"/>
      <c r="H52" s="144">
        <f>D52-G52</f>
        <v>31495</v>
      </c>
      <c r="I52" s="125">
        <f>'2019-2(6;6.1;6.2) апс'!M11</f>
        <v>81750</v>
      </c>
      <c r="J52" s="144"/>
      <c r="K52" s="125"/>
      <c r="L52" s="129"/>
      <c r="M52" s="144">
        <f>I52-L52</f>
        <v>81750</v>
      </c>
    </row>
    <row r="53" spans="1:13" s="18" customFormat="1" ht="15" hidden="1">
      <c r="A53" s="8"/>
      <c r="B53" s="8">
        <v>2220</v>
      </c>
      <c r="C53" s="92" t="s">
        <v>40</v>
      </c>
      <c r="D53" s="125">
        <f>'2019-2(6;6.1;6.2) апс'!I12</f>
        <v>0</v>
      </c>
      <c r="E53" s="125"/>
      <c r="F53" s="125">
        <f>E53</f>
        <v>0</v>
      </c>
      <c r="G53" s="125"/>
      <c r="H53" s="144">
        <f>D53-G53</f>
        <v>0</v>
      </c>
      <c r="I53" s="125"/>
      <c r="J53" s="125"/>
      <c r="K53" s="125"/>
      <c r="L53" s="125"/>
      <c r="M53" s="144">
        <f>I53-L53</f>
        <v>0</v>
      </c>
    </row>
    <row r="54" spans="1:13" s="18" customFormat="1" ht="15" hidden="1">
      <c r="A54" s="8"/>
      <c r="B54" s="8">
        <v>2230</v>
      </c>
      <c r="C54" s="92" t="s">
        <v>41</v>
      </c>
      <c r="D54" s="125">
        <f>'2019-2(6;6.1;6.2) апс'!I13</f>
        <v>0</v>
      </c>
      <c r="E54" s="125"/>
      <c r="F54" s="125">
        <f>E54</f>
        <v>0</v>
      </c>
      <c r="G54" s="125"/>
      <c r="H54" s="144">
        <f>D54-G54</f>
        <v>0</v>
      </c>
      <c r="I54" s="125"/>
      <c r="J54" s="125"/>
      <c r="K54" s="125"/>
      <c r="L54" s="125"/>
      <c r="M54" s="144">
        <f>I54-L54</f>
        <v>0</v>
      </c>
    </row>
    <row r="55" spans="1:13" s="18" customFormat="1" ht="15">
      <c r="A55" s="8"/>
      <c r="B55" s="8">
        <v>2240</v>
      </c>
      <c r="C55" s="92" t="s">
        <v>42</v>
      </c>
      <c r="D55" s="125">
        <f>'2019-2(6;6.1;6.2) апс'!I14</f>
        <v>7000</v>
      </c>
      <c r="E55" s="125"/>
      <c r="F55" s="125">
        <f>E55</f>
        <v>0</v>
      </c>
      <c r="G55" s="125"/>
      <c r="H55" s="144">
        <f>D55-G55</f>
        <v>7000</v>
      </c>
      <c r="I55" s="125">
        <f>'2019-2(6;6.1;6.2) апс'!M14</f>
        <v>11250</v>
      </c>
      <c r="J55" s="125"/>
      <c r="K55" s="125"/>
      <c r="L55" s="125"/>
      <c r="M55" s="144">
        <f>I55-L55</f>
        <v>11250</v>
      </c>
    </row>
    <row r="56" spans="1:13" s="18" customFormat="1" ht="15" hidden="1">
      <c r="A56" s="8"/>
      <c r="B56" s="8">
        <v>2250</v>
      </c>
      <c r="C56" s="92" t="s">
        <v>43</v>
      </c>
      <c r="D56" s="125"/>
      <c r="E56" s="144"/>
      <c r="F56" s="144"/>
      <c r="G56" s="144"/>
      <c r="H56" s="144">
        <f>D56-E56</f>
        <v>0</v>
      </c>
      <c r="I56" s="125"/>
      <c r="J56" s="144"/>
      <c r="K56" s="125"/>
      <c r="L56" s="144"/>
      <c r="M56" s="144">
        <f>I56-J56</f>
        <v>0</v>
      </c>
    </row>
    <row r="57" spans="1:13" s="18" customFormat="1" ht="15" hidden="1">
      <c r="A57" s="8"/>
      <c r="B57" s="8">
        <v>2260</v>
      </c>
      <c r="C57" s="92" t="s">
        <v>124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</row>
    <row r="58" spans="1:13" s="18" customFormat="1" ht="15" hidden="1">
      <c r="A58" s="8"/>
      <c r="B58" s="8">
        <v>2270</v>
      </c>
      <c r="C58" s="92" t="s">
        <v>44</v>
      </c>
      <c r="D58" s="125">
        <f>SUM(D59:D61)</f>
        <v>0</v>
      </c>
      <c r="E58" s="125"/>
      <c r="F58" s="125"/>
      <c r="G58" s="125"/>
      <c r="H58" s="144">
        <f aca="true" t="shared" si="2" ref="H58:H63">D58-E58</f>
        <v>0</v>
      </c>
      <c r="I58" s="125">
        <f>SUM(I59:I61)</f>
        <v>0</v>
      </c>
      <c r="J58" s="125"/>
      <c r="K58" s="125"/>
      <c r="L58" s="125"/>
      <c r="M58" s="144">
        <f aca="true" t="shared" si="3" ref="M58:M63">I58-J58</f>
        <v>0</v>
      </c>
    </row>
    <row r="59" spans="1:13" s="18" customFormat="1" ht="15" hidden="1">
      <c r="A59" s="8"/>
      <c r="B59" s="8">
        <v>2271</v>
      </c>
      <c r="C59" s="92" t="s">
        <v>139</v>
      </c>
      <c r="D59" s="125"/>
      <c r="E59" s="125"/>
      <c r="F59" s="125"/>
      <c r="G59" s="125"/>
      <c r="H59" s="144">
        <f t="shared" si="2"/>
        <v>0</v>
      </c>
      <c r="I59" s="125"/>
      <c r="J59" s="125"/>
      <c r="K59" s="125"/>
      <c r="L59" s="125"/>
      <c r="M59" s="144">
        <f t="shared" si="3"/>
        <v>0</v>
      </c>
    </row>
    <row r="60" spans="1:13" s="18" customFormat="1" ht="15" hidden="1">
      <c r="A60" s="8"/>
      <c r="B60" s="8">
        <v>2272</v>
      </c>
      <c r="C60" s="92" t="s">
        <v>140</v>
      </c>
      <c r="D60" s="125"/>
      <c r="E60" s="125"/>
      <c r="F60" s="125"/>
      <c r="G60" s="125"/>
      <c r="H60" s="144">
        <f t="shared" si="2"/>
        <v>0</v>
      </c>
      <c r="I60" s="125"/>
      <c r="J60" s="125"/>
      <c r="K60" s="125"/>
      <c r="L60" s="125"/>
      <c r="M60" s="144">
        <f t="shared" si="3"/>
        <v>0</v>
      </c>
    </row>
    <row r="61" spans="1:13" s="18" customFormat="1" ht="15" hidden="1">
      <c r="A61" s="8"/>
      <c r="B61" s="8">
        <v>2273</v>
      </c>
      <c r="C61" s="92" t="s">
        <v>141</v>
      </c>
      <c r="D61" s="125"/>
      <c r="E61" s="125"/>
      <c r="F61" s="125"/>
      <c r="G61" s="125"/>
      <c r="H61" s="144">
        <f t="shared" si="2"/>
        <v>0</v>
      </c>
      <c r="I61" s="125"/>
      <c r="J61" s="125"/>
      <c r="K61" s="125"/>
      <c r="L61" s="125"/>
      <c r="M61" s="144">
        <f t="shared" si="3"/>
        <v>0</v>
      </c>
    </row>
    <row r="62" spans="1:13" s="18" customFormat="1" ht="26.25" hidden="1">
      <c r="A62" s="8"/>
      <c r="B62" s="8">
        <v>2281</v>
      </c>
      <c r="C62" s="92" t="s">
        <v>45</v>
      </c>
      <c r="D62" s="125"/>
      <c r="E62" s="125"/>
      <c r="F62" s="125"/>
      <c r="G62" s="125"/>
      <c r="H62" s="144">
        <f t="shared" si="2"/>
        <v>0</v>
      </c>
      <c r="I62" s="125"/>
      <c r="J62" s="125"/>
      <c r="K62" s="125"/>
      <c r="L62" s="125"/>
      <c r="M62" s="144">
        <f t="shared" si="3"/>
        <v>0</v>
      </c>
    </row>
    <row r="63" spans="1:13" s="18" customFormat="1" ht="26.25" hidden="1">
      <c r="A63" s="8"/>
      <c r="B63" s="8">
        <v>2282</v>
      </c>
      <c r="C63" s="92" t="s">
        <v>46</v>
      </c>
      <c r="D63" s="125"/>
      <c r="E63" s="125"/>
      <c r="F63" s="125"/>
      <c r="G63" s="125"/>
      <c r="H63" s="125">
        <f t="shared" si="2"/>
        <v>0</v>
      </c>
      <c r="I63" s="125"/>
      <c r="J63" s="125"/>
      <c r="K63" s="125"/>
      <c r="L63" s="125"/>
      <c r="M63" s="125">
        <f t="shared" si="3"/>
        <v>0</v>
      </c>
    </row>
    <row r="64" spans="1:13" s="18" customFormat="1" ht="15" hidden="1">
      <c r="A64" s="8"/>
      <c r="B64" s="8">
        <v>2400</v>
      </c>
      <c r="C64" s="92" t="s">
        <v>125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1:13" s="18" customFormat="1" ht="26.25" hidden="1">
      <c r="A65" s="8"/>
      <c r="B65" s="8">
        <v>2610</v>
      </c>
      <c r="C65" s="92" t="s">
        <v>47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1:13" s="18" customFormat="1" ht="15" hidden="1">
      <c r="A66" s="8"/>
      <c r="B66" s="8">
        <v>2620</v>
      </c>
      <c r="C66" s="92" t="s">
        <v>48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1:13" s="18" customFormat="1" ht="26.25" hidden="1">
      <c r="A67" s="8"/>
      <c r="B67" s="8">
        <v>2630</v>
      </c>
      <c r="C67" s="92" t="s">
        <v>126</v>
      </c>
      <c r="D67" s="125"/>
      <c r="E67" s="129"/>
      <c r="F67" s="129"/>
      <c r="G67" s="129"/>
      <c r="H67" s="129"/>
      <c r="I67" s="125"/>
      <c r="J67" s="129"/>
      <c r="K67" s="129"/>
      <c r="L67" s="129"/>
      <c r="M67" s="129"/>
    </row>
    <row r="68" spans="1:13" s="18" customFormat="1" ht="15" hidden="1">
      <c r="A68" s="8"/>
      <c r="B68" s="8">
        <v>2700</v>
      </c>
      <c r="C68" s="92" t="s">
        <v>127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1:13" s="18" customFormat="1" ht="15" hidden="1">
      <c r="A69" s="8"/>
      <c r="B69" s="8">
        <v>2800</v>
      </c>
      <c r="C69" s="92" t="s">
        <v>128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>
        <f>I69-J69</f>
        <v>0</v>
      </c>
    </row>
    <row r="70" spans="1:13" s="18" customFormat="1" ht="15" hidden="1">
      <c r="A70" s="8"/>
      <c r="B70" s="8">
        <v>3110</v>
      </c>
      <c r="C70" s="92" t="s">
        <v>129</v>
      </c>
      <c r="D70" s="125"/>
      <c r="E70" s="125"/>
      <c r="F70" s="125"/>
      <c r="G70" s="125"/>
      <c r="H70" s="125">
        <f>D70-E70</f>
        <v>0</v>
      </c>
      <c r="I70" s="125"/>
      <c r="J70" s="125"/>
      <c r="K70" s="125"/>
      <c r="L70" s="125"/>
      <c r="M70" s="125">
        <f>I70-J70</f>
        <v>0</v>
      </c>
    </row>
    <row r="71" spans="1:13" s="18" customFormat="1" ht="15" hidden="1">
      <c r="A71" s="8"/>
      <c r="B71" s="8">
        <v>3120</v>
      </c>
      <c r="C71" s="92" t="s">
        <v>50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</row>
    <row r="72" spans="1:13" s="18" customFormat="1" ht="15" hidden="1">
      <c r="A72" s="8"/>
      <c r="B72" s="8">
        <v>3130</v>
      </c>
      <c r="C72" s="92" t="s">
        <v>51</v>
      </c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  <row r="73" spans="1:13" s="18" customFormat="1" ht="15" hidden="1">
      <c r="A73" s="8"/>
      <c r="B73" s="8">
        <v>3140</v>
      </c>
      <c r="C73" s="92" t="s">
        <v>52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1:13" s="18" customFormat="1" ht="15" hidden="1">
      <c r="A74" s="8"/>
      <c r="B74" s="8">
        <v>3150</v>
      </c>
      <c r="C74" s="92" t="s">
        <v>53</v>
      </c>
      <c r="D74" s="125"/>
      <c r="E74" s="129"/>
      <c r="F74" s="129"/>
      <c r="G74" s="129"/>
      <c r="H74" s="129"/>
      <c r="I74" s="125"/>
      <c r="J74" s="129"/>
      <c r="K74" s="129"/>
      <c r="L74" s="129"/>
      <c r="M74" s="129"/>
    </row>
    <row r="75" spans="1:13" s="18" customFormat="1" ht="15" hidden="1">
      <c r="A75" s="8"/>
      <c r="B75" s="8">
        <v>3160</v>
      </c>
      <c r="C75" s="92" t="s">
        <v>130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1:13" s="18" customFormat="1" ht="15" hidden="1">
      <c r="A76" s="8"/>
      <c r="B76" s="8">
        <v>3210</v>
      </c>
      <c r="C76" s="92" t="s">
        <v>54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5"/>
    </row>
    <row r="77" spans="1:13" s="18" customFormat="1" ht="15" hidden="1">
      <c r="A77" s="8"/>
      <c r="B77" s="8">
        <v>3220</v>
      </c>
      <c r="C77" s="92" t="s">
        <v>55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  <row r="78" spans="1:13" s="18" customFormat="1" ht="26.25" hidden="1">
      <c r="A78" s="8"/>
      <c r="B78" s="8">
        <v>3230</v>
      </c>
      <c r="C78" s="92" t="s">
        <v>131</v>
      </c>
      <c r="D78" s="125"/>
      <c r="E78" s="129"/>
      <c r="F78" s="129"/>
      <c r="G78" s="129"/>
      <c r="H78" s="129"/>
      <c r="I78" s="125"/>
      <c r="J78" s="129"/>
      <c r="K78" s="129"/>
      <c r="L78" s="129"/>
      <c r="M78" s="129"/>
    </row>
    <row r="79" spans="1:13" s="18" customFormat="1" ht="15" hidden="1">
      <c r="A79" s="8"/>
      <c r="B79" s="8">
        <v>3240</v>
      </c>
      <c r="C79" s="92" t="s">
        <v>56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1:13" s="18" customFormat="1" ht="15" hidden="1">
      <c r="A80" s="8"/>
      <c r="B80" s="8">
        <v>9000</v>
      </c>
      <c r="C80" s="92" t="s">
        <v>57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1:13" s="18" customFormat="1" ht="15">
      <c r="A81" s="96"/>
      <c r="B81" s="96"/>
      <c r="C81" s="106" t="s">
        <v>221</v>
      </c>
      <c r="D81" s="129">
        <f>SUM(D50:D80)-D58</f>
        <v>38495</v>
      </c>
      <c r="E81" s="129">
        <f>SUM(E50:E80)-E58</f>
        <v>0</v>
      </c>
      <c r="F81" s="129">
        <f>SUM(F50:F80)-F58</f>
        <v>0</v>
      </c>
      <c r="G81" s="129"/>
      <c r="H81" s="129">
        <f>SUM(H50:H80)-H58</f>
        <v>38495</v>
      </c>
      <c r="I81" s="129">
        <f>SUM(I50:I80)-I58</f>
        <v>93000</v>
      </c>
      <c r="J81" s="129">
        <f>SUM(J50:J80)-J58</f>
        <v>0</v>
      </c>
      <c r="K81" s="129">
        <f>SUM(K50:K80)-K58</f>
        <v>0</v>
      </c>
      <c r="L81" s="129"/>
      <c r="M81" s="129">
        <f>SUM(M50:M80)-M58</f>
        <v>93000</v>
      </c>
    </row>
    <row r="82" s="18" customFormat="1" ht="15"/>
    <row r="83" spans="1:13" s="2" customFormat="1" ht="15">
      <c r="A83" s="38" t="s">
        <v>159</v>
      </c>
      <c r="B83" s="61" t="s">
        <v>277</v>
      </c>
      <c r="C83" s="12"/>
      <c r="D83" s="12"/>
      <c r="E83" s="12"/>
      <c r="F83" s="12"/>
      <c r="G83" s="12"/>
      <c r="H83" s="12"/>
      <c r="I83" s="18"/>
      <c r="J83" s="18"/>
      <c r="K83" s="18"/>
      <c r="L83" s="18"/>
      <c r="M83" s="18"/>
    </row>
    <row r="84" spans="1:13" s="2" customFormat="1" ht="13.5" customHeight="1">
      <c r="A84" s="40"/>
      <c r="B84" s="18"/>
      <c r="C84" s="18"/>
      <c r="D84" s="18"/>
      <c r="E84" s="18"/>
      <c r="F84" s="18"/>
      <c r="G84" s="18"/>
      <c r="H84" s="18"/>
      <c r="I84" s="18"/>
      <c r="J84" s="107" t="s">
        <v>97</v>
      </c>
      <c r="K84" s="18"/>
      <c r="L84" s="18"/>
      <c r="M84" s="18"/>
    </row>
    <row r="85" spans="1:13" s="2" customFormat="1" ht="105">
      <c r="A85" s="170" t="s">
        <v>152</v>
      </c>
      <c r="B85" s="35" t="s">
        <v>267</v>
      </c>
      <c r="C85" s="35" t="s">
        <v>111</v>
      </c>
      <c r="D85" s="35" t="s">
        <v>14</v>
      </c>
      <c r="E85" s="35" t="s">
        <v>108</v>
      </c>
      <c r="F85" s="35" t="s">
        <v>194</v>
      </c>
      <c r="G85" s="35" t="s">
        <v>278</v>
      </c>
      <c r="H85" s="35" t="s">
        <v>279</v>
      </c>
      <c r="I85" s="8" t="s">
        <v>37</v>
      </c>
      <c r="J85" s="8" t="s">
        <v>160</v>
      </c>
      <c r="K85" s="64"/>
      <c r="L85" s="18"/>
      <c r="M85" s="18"/>
    </row>
    <row r="86" spans="1:13" s="2" customFormat="1" ht="15">
      <c r="A86" s="121">
        <v>1</v>
      </c>
      <c r="B86" s="8">
        <v>1</v>
      </c>
      <c r="C86" s="8">
        <v>2</v>
      </c>
      <c r="D86" s="8">
        <v>3</v>
      </c>
      <c r="E86" s="8">
        <v>4</v>
      </c>
      <c r="F86" s="8">
        <v>5</v>
      </c>
      <c r="G86" s="8">
        <v>6</v>
      </c>
      <c r="H86" s="8">
        <v>7</v>
      </c>
      <c r="I86" s="8">
        <v>8</v>
      </c>
      <c r="J86" s="8">
        <v>9</v>
      </c>
      <c r="K86" s="64"/>
      <c r="L86" s="18"/>
      <c r="M86" s="18"/>
    </row>
    <row r="87" spans="1:13" s="2" customFormat="1" ht="15" hidden="1">
      <c r="A87" s="121"/>
      <c r="B87" s="121"/>
      <c r="C87" s="54" t="s">
        <v>103</v>
      </c>
      <c r="D87" s="121"/>
      <c r="E87" s="121"/>
      <c r="F87" s="121"/>
      <c r="G87" s="121"/>
      <c r="H87" s="121"/>
      <c r="I87" s="121"/>
      <c r="J87" s="121"/>
      <c r="K87" s="64"/>
      <c r="L87" s="18"/>
      <c r="M87" s="18"/>
    </row>
    <row r="88" spans="1:13" s="2" customFormat="1" ht="15" hidden="1">
      <c r="A88" s="26"/>
      <c r="B88" s="26" t="s">
        <v>49</v>
      </c>
      <c r="C88" s="41" t="s">
        <v>121</v>
      </c>
      <c r="D88" s="47"/>
      <c r="E88" s="47"/>
      <c r="F88" s="55"/>
      <c r="G88" s="55"/>
      <c r="H88" s="55"/>
      <c r="I88" s="55"/>
      <c r="J88" s="55"/>
      <c r="K88" s="64"/>
      <c r="L88" s="18"/>
      <c r="M88" s="18"/>
    </row>
    <row r="89" spans="1:13" s="2" customFormat="1" ht="15" hidden="1">
      <c r="A89" s="121"/>
      <c r="B89" s="121">
        <v>2120</v>
      </c>
      <c r="C89" s="41" t="s">
        <v>122</v>
      </c>
      <c r="D89" s="47"/>
      <c r="E89" s="47"/>
      <c r="F89" s="55"/>
      <c r="G89" s="55"/>
      <c r="H89" s="55"/>
      <c r="I89" s="55"/>
      <c r="J89" s="55"/>
      <c r="K89" s="64"/>
      <c r="L89" s="18"/>
      <c r="M89" s="18"/>
    </row>
    <row r="90" spans="1:11" s="18" customFormat="1" ht="15">
      <c r="A90" s="8"/>
      <c r="B90" s="8">
        <v>2210</v>
      </c>
      <c r="C90" s="92" t="s">
        <v>123</v>
      </c>
      <c r="D90" s="125">
        <f>D12</f>
        <v>15085</v>
      </c>
      <c r="E90" s="125">
        <f>E12</f>
        <v>14845.98</v>
      </c>
      <c r="F90" s="145"/>
      <c r="G90" s="145"/>
      <c r="H90" s="145"/>
      <c r="I90" s="145"/>
      <c r="J90" s="145"/>
      <c r="K90" s="64"/>
    </row>
    <row r="91" spans="1:11" s="18" customFormat="1" ht="15" hidden="1">
      <c r="A91" s="8"/>
      <c r="B91" s="8">
        <v>2220</v>
      </c>
      <c r="C91" s="92" t="s">
        <v>40</v>
      </c>
      <c r="D91" s="125"/>
      <c r="E91" s="125"/>
      <c r="F91" s="146"/>
      <c r="G91" s="146"/>
      <c r="H91" s="146"/>
      <c r="I91" s="146"/>
      <c r="J91" s="146"/>
      <c r="K91" s="64"/>
    </row>
    <row r="92" spans="1:11" s="18" customFormat="1" ht="15" hidden="1">
      <c r="A92" s="8"/>
      <c r="B92" s="8">
        <v>2230</v>
      </c>
      <c r="C92" s="92" t="s">
        <v>41</v>
      </c>
      <c r="D92" s="125"/>
      <c r="E92" s="125"/>
      <c r="F92" s="146"/>
      <c r="G92" s="146"/>
      <c r="H92" s="146"/>
      <c r="I92" s="146"/>
      <c r="J92" s="146"/>
      <c r="K92" s="64"/>
    </row>
    <row r="93" spans="1:10" s="18" customFormat="1" ht="15" hidden="1">
      <c r="A93" s="8"/>
      <c r="B93" s="8">
        <v>2240</v>
      </c>
      <c r="C93" s="92" t="s">
        <v>42</v>
      </c>
      <c r="D93" s="125"/>
      <c r="E93" s="125"/>
      <c r="F93" s="146"/>
      <c r="G93" s="146"/>
      <c r="H93" s="146"/>
      <c r="I93" s="146"/>
      <c r="J93" s="146"/>
    </row>
    <row r="94" spans="1:10" s="18" customFormat="1" ht="15" hidden="1">
      <c r="A94" s="8"/>
      <c r="B94" s="8">
        <v>2250</v>
      </c>
      <c r="C94" s="92" t="s">
        <v>43</v>
      </c>
      <c r="D94" s="125"/>
      <c r="E94" s="125"/>
      <c r="F94" s="145"/>
      <c r="G94" s="145"/>
      <c r="H94" s="145"/>
      <c r="I94" s="145"/>
      <c r="J94" s="145"/>
    </row>
    <row r="95" spans="1:10" s="18" customFormat="1" ht="15" hidden="1">
      <c r="A95" s="8"/>
      <c r="B95" s="8">
        <v>2260</v>
      </c>
      <c r="C95" s="92" t="s">
        <v>124</v>
      </c>
      <c r="D95" s="125"/>
      <c r="E95" s="125"/>
      <c r="F95" s="146"/>
      <c r="G95" s="146"/>
      <c r="H95" s="146"/>
      <c r="I95" s="146"/>
      <c r="J95" s="146"/>
    </row>
    <row r="96" spans="1:10" s="18" customFormat="1" ht="15" hidden="1">
      <c r="A96" s="8"/>
      <c r="B96" s="8">
        <v>2270</v>
      </c>
      <c r="C96" s="92" t="s">
        <v>44</v>
      </c>
      <c r="D96" s="125">
        <f>SUM(D97:D100)</f>
        <v>0</v>
      </c>
      <c r="E96" s="125">
        <f>SUM(E97:E100)</f>
        <v>0</v>
      </c>
      <c r="F96" s="146"/>
      <c r="G96" s="146"/>
      <c r="H96" s="146"/>
      <c r="I96" s="146"/>
      <c r="J96" s="146"/>
    </row>
    <row r="97" spans="1:10" s="18" customFormat="1" ht="15" hidden="1">
      <c r="A97" s="8"/>
      <c r="B97" s="8">
        <v>2271</v>
      </c>
      <c r="C97" s="92" t="s">
        <v>139</v>
      </c>
      <c r="D97" s="125"/>
      <c r="E97" s="125"/>
      <c r="F97" s="146"/>
      <c r="G97" s="146"/>
      <c r="H97" s="146"/>
      <c r="I97" s="146"/>
      <c r="J97" s="146"/>
    </row>
    <row r="98" spans="1:10" s="18" customFormat="1" ht="15" hidden="1">
      <c r="A98" s="8"/>
      <c r="B98" s="8">
        <v>2272</v>
      </c>
      <c r="C98" s="92" t="s">
        <v>140</v>
      </c>
      <c r="D98" s="125"/>
      <c r="E98" s="125"/>
      <c r="F98" s="146"/>
      <c r="G98" s="146"/>
      <c r="H98" s="146"/>
      <c r="I98" s="146"/>
      <c r="J98" s="146"/>
    </row>
    <row r="99" spans="1:10" s="18" customFormat="1" ht="15" hidden="1">
      <c r="A99" s="8"/>
      <c r="B99" s="8">
        <v>2273</v>
      </c>
      <c r="C99" s="92" t="s">
        <v>141</v>
      </c>
      <c r="D99" s="125"/>
      <c r="E99" s="125"/>
      <c r="F99" s="146"/>
      <c r="G99" s="146"/>
      <c r="H99" s="146"/>
      <c r="I99" s="146"/>
      <c r="J99" s="146"/>
    </row>
    <row r="100" spans="1:10" s="18" customFormat="1" ht="26.25" hidden="1">
      <c r="A100" s="8"/>
      <c r="B100" s="8">
        <v>2281</v>
      </c>
      <c r="C100" s="92" t="s">
        <v>45</v>
      </c>
      <c r="D100" s="125"/>
      <c r="E100" s="125"/>
      <c r="F100" s="146"/>
      <c r="G100" s="146"/>
      <c r="H100" s="146"/>
      <c r="I100" s="146"/>
      <c r="J100" s="146"/>
    </row>
    <row r="101" spans="1:10" s="18" customFormat="1" ht="26.25" hidden="1">
      <c r="A101" s="8"/>
      <c r="B101" s="8">
        <v>2282</v>
      </c>
      <c r="C101" s="92" t="s">
        <v>46</v>
      </c>
      <c r="D101" s="125"/>
      <c r="E101" s="125"/>
      <c r="F101" s="146"/>
      <c r="G101" s="146"/>
      <c r="H101" s="146"/>
      <c r="I101" s="146"/>
      <c r="J101" s="146"/>
    </row>
    <row r="102" spans="1:10" s="18" customFormat="1" ht="15" hidden="1">
      <c r="A102" s="8"/>
      <c r="B102" s="8">
        <v>2400</v>
      </c>
      <c r="C102" s="92" t="s">
        <v>125</v>
      </c>
      <c r="D102" s="125"/>
      <c r="E102" s="125"/>
      <c r="F102" s="146"/>
      <c r="G102" s="146"/>
      <c r="H102" s="146"/>
      <c r="I102" s="146"/>
      <c r="J102" s="146"/>
    </row>
    <row r="103" spans="1:10" s="18" customFormat="1" ht="26.25" hidden="1">
      <c r="A103" s="8"/>
      <c r="B103" s="8">
        <v>2610</v>
      </c>
      <c r="C103" s="92" t="s">
        <v>47</v>
      </c>
      <c r="D103" s="125"/>
      <c r="E103" s="125"/>
      <c r="F103" s="146"/>
      <c r="G103" s="146"/>
      <c r="H103" s="146"/>
      <c r="I103" s="146"/>
      <c r="J103" s="146"/>
    </row>
    <row r="104" spans="1:10" s="18" customFormat="1" ht="15" hidden="1">
      <c r="A104" s="8"/>
      <c r="B104" s="8">
        <v>2620</v>
      </c>
      <c r="C104" s="92" t="s">
        <v>48</v>
      </c>
      <c r="D104" s="125"/>
      <c r="E104" s="125"/>
      <c r="F104" s="146"/>
      <c r="G104" s="146"/>
      <c r="H104" s="146"/>
      <c r="I104" s="146"/>
      <c r="J104" s="146"/>
    </row>
    <row r="105" spans="1:10" s="18" customFormat="1" ht="26.25" hidden="1">
      <c r="A105" s="8"/>
      <c r="B105" s="8">
        <v>2630</v>
      </c>
      <c r="C105" s="92" t="s">
        <v>126</v>
      </c>
      <c r="D105" s="144"/>
      <c r="E105" s="125"/>
      <c r="F105" s="145"/>
      <c r="G105" s="145"/>
      <c r="H105" s="145"/>
      <c r="I105" s="145"/>
      <c r="J105" s="145"/>
    </row>
    <row r="106" spans="1:10" s="18" customFormat="1" ht="15" hidden="1">
      <c r="A106" s="8"/>
      <c r="B106" s="8">
        <v>2700</v>
      </c>
      <c r="C106" s="92" t="s">
        <v>127</v>
      </c>
      <c r="D106" s="125"/>
      <c r="E106" s="125"/>
      <c r="F106" s="146"/>
      <c r="G106" s="146"/>
      <c r="H106" s="146"/>
      <c r="I106" s="146"/>
      <c r="J106" s="146"/>
    </row>
    <row r="107" spans="1:10" s="18" customFormat="1" ht="15" hidden="1">
      <c r="A107" s="8"/>
      <c r="B107" s="8">
        <v>2800</v>
      </c>
      <c r="C107" s="92" t="s">
        <v>128</v>
      </c>
      <c r="D107" s="125"/>
      <c r="E107" s="125"/>
      <c r="F107" s="146"/>
      <c r="G107" s="146"/>
      <c r="H107" s="146"/>
      <c r="I107" s="146"/>
      <c r="J107" s="146"/>
    </row>
    <row r="108" spans="1:10" s="18" customFormat="1" ht="15" hidden="1">
      <c r="A108" s="8"/>
      <c r="B108" s="8">
        <v>3110</v>
      </c>
      <c r="C108" s="92" t="s">
        <v>129</v>
      </c>
      <c r="D108" s="125"/>
      <c r="E108" s="125"/>
      <c r="F108" s="146"/>
      <c r="G108" s="146"/>
      <c r="H108" s="146"/>
      <c r="I108" s="146"/>
      <c r="J108" s="146"/>
    </row>
    <row r="109" spans="1:10" s="18" customFormat="1" ht="15" hidden="1">
      <c r="A109" s="8"/>
      <c r="B109" s="8">
        <v>3120</v>
      </c>
      <c r="C109" s="92" t="s">
        <v>50</v>
      </c>
      <c r="D109" s="125"/>
      <c r="E109" s="125"/>
      <c r="F109" s="146"/>
      <c r="G109" s="146"/>
      <c r="H109" s="146"/>
      <c r="I109" s="146"/>
      <c r="J109" s="146"/>
    </row>
    <row r="110" spans="1:10" s="18" customFormat="1" ht="15" hidden="1">
      <c r="A110" s="8"/>
      <c r="B110" s="8">
        <v>3130</v>
      </c>
      <c r="C110" s="92" t="s">
        <v>51</v>
      </c>
      <c r="D110" s="125"/>
      <c r="E110" s="125"/>
      <c r="F110" s="146"/>
      <c r="G110" s="146"/>
      <c r="H110" s="146"/>
      <c r="I110" s="146"/>
      <c r="J110" s="146"/>
    </row>
    <row r="111" spans="1:10" s="18" customFormat="1" ht="15" hidden="1">
      <c r="A111" s="8"/>
      <c r="B111" s="8">
        <v>3140</v>
      </c>
      <c r="C111" s="92" t="s">
        <v>52</v>
      </c>
      <c r="D111" s="125"/>
      <c r="E111" s="125"/>
      <c r="F111" s="146"/>
      <c r="G111" s="146"/>
      <c r="H111" s="146"/>
      <c r="I111" s="146"/>
      <c r="J111" s="146"/>
    </row>
    <row r="112" spans="1:10" s="18" customFormat="1" ht="15" hidden="1">
      <c r="A112" s="8"/>
      <c r="B112" s="8">
        <v>3150</v>
      </c>
      <c r="C112" s="92" t="s">
        <v>53</v>
      </c>
      <c r="D112" s="129"/>
      <c r="E112" s="125"/>
      <c r="F112" s="147"/>
      <c r="G112" s="147"/>
      <c r="H112" s="147"/>
      <c r="I112" s="147"/>
      <c r="J112" s="147"/>
    </row>
    <row r="113" spans="1:10" s="18" customFormat="1" ht="15" hidden="1">
      <c r="A113" s="8"/>
      <c r="B113" s="8">
        <v>3160</v>
      </c>
      <c r="C113" s="92" t="s">
        <v>130</v>
      </c>
      <c r="D113" s="125"/>
      <c r="E113" s="125"/>
      <c r="F113" s="146"/>
      <c r="G113" s="146"/>
      <c r="H113" s="146"/>
      <c r="I113" s="146"/>
      <c r="J113" s="146"/>
    </row>
    <row r="114" spans="1:10" s="18" customFormat="1" ht="15" hidden="1">
      <c r="A114" s="8"/>
      <c r="B114" s="8">
        <v>3210</v>
      </c>
      <c r="C114" s="92" t="s">
        <v>54</v>
      </c>
      <c r="D114" s="125"/>
      <c r="E114" s="125"/>
      <c r="F114" s="146"/>
      <c r="G114" s="146"/>
      <c r="H114" s="146"/>
      <c r="I114" s="146"/>
      <c r="J114" s="146"/>
    </row>
    <row r="115" spans="1:10" s="18" customFormat="1" ht="15" hidden="1">
      <c r="A115" s="8"/>
      <c r="B115" s="8">
        <v>3220</v>
      </c>
      <c r="C115" s="92" t="s">
        <v>55</v>
      </c>
      <c r="D115" s="125"/>
      <c r="E115" s="125"/>
      <c r="F115" s="146"/>
      <c r="G115" s="146"/>
      <c r="H115" s="146"/>
      <c r="I115" s="146"/>
      <c r="J115" s="146"/>
    </row>
    <row r="116" spans="1:10" s="18" customFormat="1" ht="26.25" hidden="1">
      <c r="A116" s="8"/>
      <c r="B116" s="8">
        <v>3230</v>
      </c>
      <c r="C116" s="92" t="s">
        <v>131</v>
      </c>
      <c r="D116" s="125"/>
      <c r="E116" s="125"/>
      <c r="F116" s="146"/>
      <c r="G116" s="146"/>
      <c r="H116" s="146"/>
      <c r="I116" s="146"/>
      <c r="J116" s="146"/>
    </row>
    <row r="117" spans="1:10" s="18" customFormat="1" ht="15" hidden="1">
      <c r="A117" s="8"/>
      <c r="B117" s="8">
        <v>3240</v>
      </c>
      <c r="C117" s="92" t="s">
        <v>56</v>
      </c>
      <c r="D117" s="125"/>
      <c r="E117" s="125"/>
      <c r="F117" s="146"/>
      <c r="G117" s="146"/>
      <c r="H117" s="146"/>
      <c r="I117" s="146"/>
      <c r="J117" s="146"/>
    </row>
    <row r="118" spans="1:10" s="18" customFormat="1" ht="15" hidden="1">
      <c r="A118" s="8"/>
      <c r="B118" s="8">
        <v>9000</v>
      </c>
      <c r="C118" s="92" t="s">
        <v>57</v>
      </c>
      <c r="D118" s="125"/>
      <c r="E118" s="125"/>
      <c r="F118" s="146"/>
      <c r="G118" s="146"/>
      <c r="H118" s="146"/>
      <c r="I118" s="146"/>
      <c r="J118" s="146"/>
    </row>
    <row r="119" spans="1:10" s="18" customFormat="1" ht="15">
      <c r="A119" s="96"/>
      <c r="B119" s="96"/>
      <c r="C119" s="106" t="s">
        <v>221</v>
      </c>
      <c r="D119" s="129">
        <f>SUM(D88:D118)-D96</f>
        <v>15085</v>
      </c>
      <c r="E119" s="129">
        <f>SUM(E88:E118)-E96</f>
        <v>14845.98</v>
      </c>
      <c r="F119" s="129">
        <f>SUM(F88:F118)-F96</f>
        <v>0</v>
      </c>
      <c r="G119" s="129">
        <f>SUM(G88:G118)-G96</f>
        <v>0</v>
      </c>
      <c r="H119" s="129">
        <f>SUM(H88:H118)-H96</f>
        <v>0</v>
      </c>
      <c r="I119" s="147"/>
      <c r="J119" s="147"/>
    </row>
  </sheetData>
  <sheetProtection/>
  <mergeCells count="25">
    <mergeCell ref="B2:K2"/>
    <mergeCell ref="B4:G4"/>
    <mergeCell ref="E6:E7"/>
    <mergeCell ref="F6:F7"/>
    <mergeCell ref="G6:G7"/>
    <mergeCell ref="K6:K7"/>
    <mergeCell ref="C6:C7"/>
    <mergeCell ref="I6:J6"/>
    <mergeCell ref="D45:H45"/>
    <mergeCell ref="D46:D47"/>
    <mergeCell ref="E46:E47"/>
    <mergeCell ref="F46:G46"/>
    <mergeCell ref="H46:H47"/>
    <mergeCell ref="A6:A7"/>
    <mergeCell ref="A45:A47"/>
    <mergeCell ref="I45:M45"/>
    <mergeCell ref="I46:I47"/>
    <mergeCell ref="J46:J47"/>
    <mergeCell ref="K46:L46"/>
    <mergeCell ref="M46:M47"/>
    <mergeCell ref="B6:B7"/>
    <mergeCell ref="D6:D7"/>
    <mergeCell ref="H6:H7"/>
    <mergeCell ref="B45:B47"/>
    <mergeCell ref="C45:C47"/>
  </mergeCells>
  <printOptions horizontalCentered="1"/>
  <pageMargins left="0" right="0" top="0.37" bottom="0" header="0" footer="0"/>
  <pageSetup fitToHeight="1" fitToWidth="1" horizontalDpi="600" verticalDpi="600" orientation="landscape" paperSize="9" scale="77" r:id="rId1"/>
  <rowBreaks count="1" manualBreakCount="1">
    <brk id="42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J24"/>
  <sheetViews>
    <sheetView view="pageBreakPreview" zoomScaleSheetLayoutView="100" zoomScalePageLayoutView="0" workbookViewId="0" topLeftCell="A9">
      <selection activeCell="A1" sqref="A1:IV8"/>
    </sheetView>
  </sheetViews>
  <sheetFormatPr defaultColWidth="9.00390625" defaultRowHeight="15.75"/>
  <cols>
    <col min="1" max="1" width="8.625" style="3" customWidth="1"/>
    <col min="2" max="2" width="50.375" style="3" customWidth="1"/>
    <col min="3" max="3" width="10.625" style="3" customWidth="1"/>
    <col min="4" max="4" width="12.00390625" style="3" customWidth="1"/>
    <col min="5" max="5" width="13.25390625" style="3" customWidth="1"/>
    <col min="6" max="6" width="11.625" style="3" customWidth="1"/>
    <col min="7" max="7" width="12.50390625" style="3" customWidth="1"/>
    <col min="8" max="8" width="11.25390625" style="3" customWidth="1"/>
    <col min="9" max="9" width="12.75390625" style="3" customWidth="1"/>
    <col min="10" max="10" width="9.875" style="0" customWidth="1"/>
    <col min="11" max="11" width="10.00390625" style="0" customWidth="1"/>
    <col min="12" max="12" width="10.50390625" style="0" customWidth="1"/>
  </cols>
  <sheetData>
    <row r="1" spans="1:9" s="2" customFormat="1" ht="15" hidden="1">
      <c r="A1" s="38" t="s">
        <v>161</v>
      </c>
      <c r="B1" s="39" t="s">
        <v>195</v>
      </c>
      <c r="C1" s="39"/>
      <c r="D1" s="39"/>
      <c r="E1" s="39"/>
      <c r="F1" s="39"/>
      <c r="G1" s="39"/>
      <c r="H1" s="40"/>
      <c r="I1" s="40"/>
    </row>
    <row r="2" spans="1:9" s="2" customFormat="1" ht="10.5" customHeight="1" hidden="1">
      <c r="A2" s="38"/>
      <c r="B2" s="39"/>
      <c r="C2" s="39"/>
      <c r="D2" s="39"/>
      <c r="E2" s="39"/>
      <c r="F2" s="39"/>
      <c r="G2" s="39"/>
      <c r="H2" s="40"/>
      <c r="I2" s="40"/>
    </row>
    <row r="3" spans="1:9" s="2" customFormat="1" ht="105" customHeight="1" hidden="1">
      <c r="A3" s="121" t="s">
        <v>27</v>
      </c>
      <c r="B3" s="121" t="s">
        <v>111</v>
      </c>
      <c r="C3" s="121" t="s">
        <v>114</v>
      </c>
      <c r="D3" s="121" t="s">
        <v>112</v>
      </c>
      <c r="E3" s="121" t="s">
        <v>162</v>
      </c>
      <c r="F3" s="295" t="s">
        <v>115</v>
      </c>
      <c r="G3" s="295"/>
      <c r="H3" s="295" t="s">
        <v>113</v>
      </c>
      <c r="I3" s="295"/>
    </row>
    <row r="4" spans="1:9" s="2" customFormat="1" ht="15" hidden="1">
      <c r="A4" s="121">
        <v>1</v>
      </c>
      <c r="B4" s="121">
        <v>2</v>
      </c>
      <c r="C4" s="121">
        <v>3</v>
      </c>
      <c r="D4" s="121">
        <v>4</v>
      </c>
      <c r="E4" s="121">
        <v>5</v>
      </c>
      <c r="F4" s="295">
        <v>6</v>
      </c>
      <c r="G4" s="295"/>
      <c r="H4" s="295">
        <v>7</v>
      </c>
      <c r="I4" s="295"/>
    </row>
    <row r="5" spans="1:9" s="2" customFormat="1" ht="31.5" customHeight="1" hidden="1">
      <c r="A5" s="296"/>
      <c r="B5" s="297"/>
      <c r="C5" s="297"/>
      <c r="D5" s="297"/>
      <c r="E5" s="297"/>
      <c r="F5" s="295"/>
      <c r="G5" s="295"/>
      <c r="H5" s="295"/>
      <c r="I5" s="295"/>
    </row>
    <row r="6" spans="1:9" s="2" customFormat="1" ht="15" hidden="1">
      <c r="A6" s="121" t="s">
        <v>59</v>
      </c>
      <c r="B6" s="121" t="s">
        <v>59</v>
      </c>
      <c r="C6" s="121" t="s">
        <v>59</v>
      </c>
      <c r="D6" s="47" t="s">
        <v>59</v>
      </c>
      <c r="E6" s="47" t="s">
        <v>59</v>
      </c>
      <c r="F6" s="298" t="s">
        <v>59</v>
      </c>
      <c r="G6" s="295"/>
      <c r="H6" s="295" t="s">
        <v>59</v>
      </c>
      <c r="I6" s="295"/>
    </row>
    <row r="7" spans="1:9" s="2" customFormat="1" ht="15" hidden="1">
      <c r="A7" s="299"/>
      <c r="B7" s="300" t="s">
        <v>2</v>
      </c>
      <c r="C7" s="299" t="str">
        <f>C6</f>
        <v>-</v>
      </c>
      <c r="D7" s="301" t="str">
        <f>D6</f>
        <v>-</v>
      </c>
      <c r="E7" s="301" t="str">
        <f>E6</f>
        <v>-</v>
      </c>
      <c r="F7" s="302" t="str">
        <f>F6</f>
        <v>-</v>
      </c>
      <c r="G7" s="303"/>
      <c r="H7" s="303" t="str">
        <f>H6</f>
        <v>-</v>
      </c>
      <c r="I7" s="303"/>
    </row>
    <row r="8" spans="1:9" s="2" customFormat="1" ht="15" hidden="1">
      <c r="A8" s="38"/>
      <c r="B8" s="39"/>
      <c r="C8" s="39"/>
      <c r="D8" s="39"/>
      <c r="E8" s="39"/>
      <c r="F8" s="39"/>
      <c r="G8" s="39"/>
      <c r="H8" s="40"/>
      <c r="I8" s="40"/>
    </row>
    <row r="9" spans="1:7" s="18" customFormat="1" ht="15">
      <c r="A9" s="20" t="s">
        <v>241</v>
      </c>
      <c r="B9" s="12" t="s">
        <v>282</v>
      </c>
      <c r="C9" s="12"/>
      <c r="D9" s="12"/>
      <c r="E9" s="12"/>
      <c r="F9" s="12"/>
      <c r="G9" s="12"/>
    </row>
    <row r="10" spans="1:7" s="18" customFormat="1" ht="15">
      <c r="A10" s="20"/>
      <c r="B10" s="12"/>
      <c r="C10" s="12"/>
      <c r="D10" s="12"/>
      <c r="E10" s="12"/>
      <c r="F10" s="12"/>
      <c r="G10" s="12"/>
    </row>
    <row r="11" spans="1:9" s="18" customFormat="1" ht="30" customHeight="1" hidden="1">
      <c r="A11" s="62" t="s">
        <v>83</v>
      </c>
      <c r="B11" s="195" t="s">
        <v>150</v>
      </c>
      <c r="C11" s="195"/>
      <c r="D11" s="195"/>
      <c r="E11" s="195"/>
      <c r="F11" s="195"/>
      <c r="G11" s="195"/>
      <c r="H11" s="195"/>
      <c r="I11" s="195"/>
    </row>
    <row r="12" spans="1:9" s="18" customFormat="1" ht="15.75" customHeight="1">
      <c r="A12" s="20"/>
      <c r="B12" s="227"/>
      <c r="C12" s="227"/>
      <c r="D12" s="227"/>
      <c r="E12" s="227"/>
      <c r="F12" s="227"/>
      <c r="G12" s="227"/>
      <c r="H12" s="227"/>
      <c r="I12" s="227"/>
    </row>
    <row r="13" spans="1:9" s="18" customFormat="1" ht="32.25" customHeight="1">
      <c r="A13" s="62" t="s">
        <v>163</v>
      </c>
      <c r="B13" s="195" t="s">
        <v>283</v>
      </c>
      <c r="C13" s="195"/>
      <c r="D13" s="195"/>
      <c r="E13" s="195"/>
      <c r="F13" s="195"/>
      <c r="G13" s="195"/>
      <c r="H13" s="195"/>
      <c r="I13" s="195"/>
    </row>
    <row r="14" spans="1:7" s="18" customFormat="1" ht="12" customHeight="1">
      <c r="A14" s="20"/>
      <c r="B14" s="12"/>
      <c r="C14" s="12"/>
      <c r="D14" s="12"/>
      <c r="E14" s="12"/>
      <c r="F14" s="12"/>
      <c r="G14" s="12"/>
    </row>
    <row r="15" spans="1:9" s="2" customFormat="1" ht="22.5" customHeight="1" hidden="1">
      <c r="A15" s="304"/>
      <c r="B15" s="304" t="s">
        <v>334</v>
      </c>
      <c r="C15" s="304"/>
      <c r="D15" s="304"/>
      <c r="E15" s="304"/>
      <c r="F15" s="304"/>
      <c r="G15" s="39"/>
      <c r="H15" s="40"/>
      <c r="I15" s="40"/>
    </row>
    <row r="16" spans="1:9" s="2" customFormat="1" ht="22.5" customHeight="1" hidden="1">
      <c r="A16" s="304"/>
      <c r="B16" s="304" t="s">
        <v>116</v>
      </c>
      <c r="C16" s="304"/>
      <c r="D16" s="304"/>
      <c r="E16" s="304"/>
      <c r="F16" s="304"/>
      <c r="G16" s="39"/>
      <c r="H16" s="40"/>
      <c r="I16" s="40"/>
    </row>
    <row r="17" spans="1:10" s="2" customFormat="1" ht="87" customHeight="1">
      <c r="A17" s="64"/>
      <c r="B17" s="227" t="s">
        <v>328</v>
      </c>
      <c r="C17" s="227"/>
      <c r="D17" s="227"/>
      <c r="E17" s="227"/>
      <c r="F17" s="227"/>
      <c r="G17" s="227"/>
      <c r="H17" s="227"/>
      <c r="I17" s="227"/>
      <c r="J17" s="6"/>
    </row>
    <row r="18" s="2" customFormat="1" ht="15"/>
    <row r="19" spans="1:9" s="2" customFormat="1" ht="33.75" customHeight="1">
      <c r="A19" s="305"/>
      <c r="B19" s="306" t="s">
        <v>185</v>
      </c>
      <c r="E19" s="307"/>
      <c r="F19" s="307"/>
      <c r="G19" s="264"/>
      <c r="H19" s="265" t="s">
        <v>186</v>
      </c>
      <c r="I19" s="265"/>
    </row>
    <row r="20" spans="1:9" s="2" customFormat="1" ht="16.5" customHeight="1">
      <c r="A20" s="267"/>
      <c r="E20" s="269" t="s">
        <v>8</v>
      </c>
      <c r="F20" s="269"/>
      <c r="H20" s="308" t="s">
        <v>38</v>
      </c>
      <c r="I20" s="308"/>
    </row>
    <row r="21" spans="1:9" s="2" customFormat="1" ht="30.75">
      <c r="A21" s="305"/>
      <c r="B21" s="284" t="s">
        <v>329</v>
      </c>
      <c r="E21" s="307"/>
      <c r="F21" s="307"/>
      <c r="G21" s="264"/>
      <c r="H21" s="265" t="s">
        <v>330</v>
      </c>
      <c r="I21" s="265"/>
    </row>
    <row r="22" spans="1:9" s="2" customFormat="1" ht="30" customHeight="1">
      <c r="A22" s="267"/>
      <c r="E22" s="269" t="s">
        <v>8</v>
      </c>
      <c r="F22" s="269"/>
      <c r="H22" s="269" t="s">
        <v>38</v>
      </c>
      <c r="I22" s="269"/>
    </row>
    <row r="23" spans="1:9" s="2" customFormat="1" ht="30.75" hidden="1">
      <c r="A23" s="305"/>
      <c r="B23" s="284" t="s">
        <v>60</v>
      </c>
      <c r="E23" s="307"/>
      <c r="F23" s="307"/>
      <c r="G23" s="264"/>
      <c r="H23" s="265" t="s">
        <v>61</v>
      </c>
      <c r="I23" s="265"/>
    </row>
    <row r="24" spans="1:9" s="2" customFormat="1" ht="30" customHeight="1" hidden="1">
      <c r="A24" s="267"/>
      <c r="E24" s="269" t="s">
        <v>8</v>
      </c>
      <c r="F24" s="269"/>
      <c r="H24" s="269" t="s">
        <v>38</v>
      </c>
      <c r="I24" s="269"/>
    </row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26">
    <mergeCell ref="E23:F23"/>
    <mergeCell ref="F4:G4"/>
    <mergeCell ref="F5:G5"/>
    <mergeCell ref="B13:I13"/>
    <mergeCell ref="F7:G7"/>
    <mergeCell ref="H5:I5"/>
    <mergeCell ref="E21:F21"/>
    <mergeCell ref="H21:I21"/>
    <mergeCell ref="E22:F22"/>
    <mergeCell ref="H22:I22"/>
    <mergeCell ref="E24:F24"/>
    <mergeCell ref="E20:F20"/>
    <mergeCell ref="E19:F19"/>
    <mergeCell ref="H20:I20"/>
    <mergeCell ref="H24:I24"/>
    <mergeCell ref="F6:G6"/>
    <mergeCell ref="B11:I11"/>
    <mergeCell ref="H19:I19"/>
    <mergeCell ref="H23:I23"/>
    <mergeCell ref="B17:I17"/>
    <mergeCell ref="H3:I3"/>
    <mergeCell ref="H4:I4"/>
    <mergeCell ref="B12:I12"/>
    <mergeCell ref="H6:I6"/>
    <mergeCell ref="H7:I7"/>
    <mergeCell ref="F3:G3"/>
  </mergeCells>
  <printOptions horizontalCentered="1"/>
  <pageMargins left="0" right="0" top="0.35433070866141736" bottom="0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53"/>
  <sheetViews>
    <sheetView view="pageBreakPreview" zoomScale="70" zoomScaleNormal="75" zoomScaleSheetLayoutView="70" zoomScalePageLayoutView="0" workbookViewId="0" topLeftCell="A1">
      <selection activeCell="A1" sqref="A1:IV118"/>
    </sheetView>
  </sheetViews>
  <sheetFormatPr defaultColWidth="9.00390625" defaultRowHeight="15.75"/>
  <cols>
    <col min="1" max="1" width="8.50390625" style="2" customWidth="1"/>
    <col min="2" max="2" width="8.50390625" style="4" customWidth="1"/>
    <col min="3" max="3" width="57.125" style="4" customWidth="1"/>
    <col min="4" max="6" width="10.875" style="4" customWidth="1"/>
    <col min="7" max="8" width="9.75390625" style="4" customWidth="1"/>
    <col min="9" max="9" width="10.25390625" style="4" customWidth="1"/>
    <col min="10" max="10" width="12.25390625" style="4" customWidth="1"/>
    <col min="11" max="11" width="9.625" style="4" customWidth="1"/>
    <col min="12" max="12" width="9.875" style="4" customWidth="1"/>
    <col min="13" max="13" width="10.125" style="4" customWidth="1"/>
    <col min="14" max="14" width="11.625" style="4" customWidth="1"/>
    <col min="15" max="15" width="10.625" style="4" customWidth="1"/>
  </cols>
  <sheetData>
    <row r="1" spans="12:15" s="18" customFormat="1" ht="77.25" customHeight="1">
      <c r="L1" s="289" t="s">
        <v>223</v>
      </c>
      <c r="M1" s="289"/>
      <c r="N1" s="289"/>
      <c r="O1" s="289"/>
    </row>
    <row r="2" spans="1:15" s="18" customFormat="1" ht="18" thickBot="1">
      <c r="A2" s="183" t="s">
        <v>224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="18" customFormat="1" ht="15"/>
    <row r="4" spans="1:15" s="18" customFormat="1" ht="15">
      <c r="A4" s="20" t="s">
        <v>28</v>
      </c>
      <c r="B4" s="185" t="s">
        <v>39</v>
      </c>
      <c r="C4" s="185"/>
      <c r="D4" s="185"/>
      <c r="E4" s="185"/>
      <c r="F4" s="185"/>
      <c r="G4" s="185"/>
      <c r="H4" s="21"/>
      <c r="I4" s="9" t="s">
        <v>201</v>
      </c>
      <c r="J4" s="14"/>
      <c r="K4" s="15"/>
      <c r="L4" s="15"/>
      <c r="M4" s="22"/>
      <c r="N4" s="22"/>
      <c r="O4" s="22"/>
    </row>
    <row r="5" spans="1:15" s="2" customFormat="1" ht="15">
      <c r="A5" s="23" t="s">
        <v>1</v>
      </c>
      <c r="B5" s="194" t="s">
        <v>64</v>
      </c>
      <c r="C5" s="194"/>
      <c r="D5" s="194"/>
      <c r="E5" s="194"/>
      <c r="F5" s="194"/>
      <c r="G5" s="194"/>
      <c r="H5" s="184" t="s">
        <v>213</v>
      </c>
      <c r="I5" s="184"/>
      <c r="J5" s="184"/>
      <c r="K5" s="184"/>
      <c r="L5" s="184"/>
      <c r="M5" s="184"/>
      <c r="N5" s="184"/>
      <c r="O5" s="25"/>
    </row>
    <row r="6" spans="1:15" s="2" customFormat="1" ht="6" customHeight="1">
      <c r="A6" s="12"/>
      <c r="B6" s="12"/>
      <c r="C6" s="18"/>
      <c r="D6" s="18"/>
      <c r="E6" s="18"/>
      <c r="F6" s="18"/>
      <c r="G6" s="18"/>
      <c r="H6" s="18"/>
      <c r="I6" s="18"/>
      <c r="J6" s="18"/>
      <c r="K6" s="19"/>
      <c r="L6" s="19"/>
      <c r="M6" s="18"/>
      <c r="N6" s="18"/>
      <c r="O6" s="18"/>
    </row>
    <row r="7" spans="1:15" s="18" customFormat="1" ht="15">
      <c r="A7" s="20" t="s">
        <v>20</v>
      </c>
      <c r="B7" s="185" t="str">
        <f>B4</f>
        <v>Виконавчий комітет Сумської міської ради</v>
      </c>
      <c r="C7" s="185"/>
      <c r="D7" s="185"/>
      <c r="E7" s="185"/>
      <c r="F7" s="185"/>
      <c r="G7" s="185"/>
      <c r="H7" s="21"/>
      <c r="I7" s="192" t="s">
        <v>202</v>
      </c>
      <c r="J7" s="192"/>
      <c r="K7" s="192"/>
      <c r="L7" s="15"/>
      <c r="M7" s="22"/>
      <c r="N7" s="22"/>
      <c r="O7" s="22"/>
    </row>
    <row r="8" spans="1:15" s="18" customFormat="1" ht="15">
      <c r="A8" s="23" t="s">
        <v>1</v>
      </c>
      <c r="B8" s="194" t="s">
        <v>309</v>
      </c>
      <c r="C8" s="194"/>
      <c r="D8" s="194"/>
      <c r="E8" s="194"/>
      <c r="F8" s="194"/>
      <c r="G8" s="194"/>
      <c r="H8" s="24"/>
      <c r="I8" s="193" t="s">
        <v>213</v>
      </c>
      <c r="J8" s="193"/>
      <c r="K8" s="193"/>
      <c r="L8" s="193"/>
      <c r="M8" s="193"/>
      <c r="N8" s="193"/>
      <c r="O8" s="193"/>
    </row>
    <row r="9" spans="1:2" s="18" customFormat="1" ht="9" customHeight="1">
      <c r="A9" s="12"/>
      <c r="B9" s="12"/>
    </row>
    <row r="10" spans="1:15" s="18" customFormat="1" ht="15">
      <c r="A10" s="20" t="s">
        <v>25</v>
      </c>
      <c r="B10" s="185" t="s">
        <v>200</v>
      </c>
      <c r="C10" s="185"/>
      <c r="D10" s="185"/>
      <c r="E10" s="185"/>
      <c r="F10" s="185"/>
      <c r="G10" s="185"/>
      <c r="H10" s="21"/>
      <c r="I10" s="192" t="s">
        <v>208</v>
      </c>
      <c r="J10" s="192"/>
      <c r="K10" s="192"/>
      <c r="L10" s="15"/>
      <c r="M10" s="22"/>
      <c r="N10" s="22"/>
      <c r="O10" s="22"/>
    </row>
    <row r="11" spans="1:15" s="18" customFormat="1" ht="15">
      <c r="A11" s="23" t="s">
        <v>1</v>
      </c>
      <c r="B11" s="184" t="s">
        <v>305</v>
      </c>
      <c r="C11" s="184"/>
      <c r="D11" s="184"/>
      <c r="E11" s="184"/>
      <c r="F11" s="184"/>
      <c r="G11" s="184"/>
      <c r="H11" s="24"/>
      <c r="I11" s="184" t="s">
        <v>226</v>
      </c>
      <c r="J11" s="184"/>
      <c r="K11" s="184"/>
      <c r="L11" s="184"/>
      <c r="M11" s="184"/>
      <c r="N11" s="184"/>
      <c r="O11" s="25"/>
    </row>
    <row r="12" spans="1:14" s="18" customFormat="1" ht="21" customHeight="1">
      <c r="A12" s="12"/>
      <c r="B12" s="184" t="s">
        <v>227</v>
      </c>
      <c r="C12" s="184"/>
      <c r="D12" s="184"/>
      <c r="E12" s="184"/>
      <c r="F12" s="184"/>
      <c r="G12" s="184"/>
      <c r="H12" s="184"/>
      <c r="I12" s="16"/>
      <c r="J12" s="16"/>
      <c r="K12" s="16"/>
      <c r="L12" s="17"/>
      <c r="M12" s="25"/>
      <c r="N12" s="25"/>
    </row>
    <row r="13" spans="1:4" s="18" customFormat="1" ht="24.75" customHeight="1">
      <c r="A13" s="20" t="s">
        <v>26</v>
      </c>
      <c r="B13" s="172" t="s">
        <v>308</v>
      </c>
      <c r="C13" s="172"/>
      <c r="D13" s="172"/>
    </row>
    <row r="14" spans="1:13" s="18" customFormat="1" ht="9" customHeight="1">
      <c r="A14" s="12"/>
      <c r="B14" s="12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5" s="18" customFormat="1" ht="15">
      <c r="A15" s="68" t="s">
        <v>228</v>
      </c>
      <c r="B15" s="195" t="s">
        <v>310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  <row r="16" spans="1:15" s="18" customFormat="1" ht="21" customHeight="1">
      <c r="A16" s="68" t="s">
        <v>229</v>
      </c>
      <c r="B16" s="195" t="s">
        <v>311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</row>
    <row r="17" spans="1:3" s="18" customFormat="1" ht="15">
      <c r="A17" s="68" t="s">
        <v>230</v>
      </c>
      <c r="B17" s="200" t="s">
        <v>312</v>
      </c>
      <c r="C17" s="200"/>
    </row>
    <row r="18" spans="1:2" s="18" customFormat="1" ht="7.5" customHeight="1">
      <c r="A18" s="12"/>
      <c r="B18" s="12"/>
    </row>
    <row r="19" spans="1:15" s="18" customFormat="1" ht="111" customHeight="1">
      <c r="A19" s="12"/>
      <c r="B19" s="173" t="s">
        <v>337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</row>
    <row r="20" spans="1:2" s="18" customFormat="1" ht="12.75" customHeight="1">
      <c r="A20" s="12"/>
      <c r="B20" s="12"/>
    </row>
    <row r="21" spans="1:7" s="18" customFormat="1" ht="15.75" customHeight="1">
      <c r="A21" s="20" t="s">
        <v>29</v>
      </c>
      <c r="B21" s="195" t="s">
        <v>313</v>
      </c>
      <c r="C21" s="195"/>
      <c r="D21" s="195"/>
      <c r="E21" s="195"/>
      <c r="F21" s="195"/>
      <c r="G21" s="195"/>
    </row>
    <row r="22" spans="1:2" s="18" customFormat="1" ht="7.5" customHeight="1">
      <c r="A22" s="12"/>
      <c r="B22" s="12"/>
    </row>
    <row r="23" spans="1:7" s="18" customFormat="1" ht="15.75" customHeight="1">
      <c r="A23" s="68" t="s">
        <v>228</v>
      </c>
      <c r="B23" s="195" t="s">
        <v>314</v>
      </c>
      <c r="C23" s="195"/>
      <c r="D23" s="195"/>
      <c r="E23" s="195"/>
      <c r="F23" s="195"/>
      <c r="G23" s="195"/>
    </row>
    <row r="24" s="18" customFormat="1" ht="15">
      <c r="O24" s="7" t="s">
        <v>97</v>
      </c>
    </row>
    <row r="25" spans="1:15" s="2" customFormat="1" ht="29.25" customHeight="1">
      <c r="A25" s="196" t="s">
        <v>17</v>
      </c>
      <c r="B25" s="197"/>
      <c r="C25" s="190" t="s">
        <v>111</v>
      </c>
      <c r="D25" s="174" t="s">
        <v>231</v>
      </c>
      <c r="E25" s="188"/>
      <c r="F25" s="188"/>
      <c r="G25" s="189"/>
      <c r="H25" s="187" t="s">
        <v>238</v>
      </c>
      <c r="I25" s="188"/>
      <c r="J25" s="188"/>
      <c r="K25" s="189"/>
      <c r="L25" s="187" t="s">
        <v>232</v>
      </c>
      <c r="M25" s="188"/>
      <c r="N25" s="188"/>
      <c r="O25" s="189"/>
    </row>
    <row r="26" spans="1:15" s="333" customFormat="1" ht="51.75" customHeight="1">
      <c r="A26" s="198"/>
      <c r="B26" s="199"/>
      <c r="C26" s="191"/>
      <c r="D26" s="70" t="s">
        <v>3</v>
      </c>
      <c r="E26" s="70" t="s">
        <v>4</v>
      </c>
      <c r="F26" s="70" t="s">
        <v>233</v>
      </c>
      <c r="G26" s="70" t="s">
        <v>100</v>
      </c>
      <c r="H26" s="70" t="s">
        <v>3</v>
      </c>
      <c r="I26" s="70" t="s">
        <v>4</v>
      </c>
      <c r="J26" s="70" t="s">
        <v>233</v>
      </c>
      <c r="K26" s="70" t="s">
        <v>101</v>
      </c>
      <c r="L26" s="70" t="s">
        <v>3</v>
      </c>
      <c r="M26" s="70" t="s">
        <v>4</v>
      </c>
      <c r="N26" s="70" t="s">
        <v>233</v>
      </c>
      <c r="O26" s="70" t="s">
        <v>88</v>
      </c>
    </row>
    <row r="27" spans="1:15" s="338" customFormat="1" ht="13.5">
      <c r="A27" s="174">
        <v>1</v>
      </c>
      <c r="B27" s="175"/>
      <c r="C27" s="8">
        <v>2</v>
      </c>
      <c r="D27" s="8">
        <v>3</v>
      </c>
      <c r="E27" s="8">
        <v>4</v>
      </c>
      <c r="F27" s="8">
        <v>5</v>
      </c>
      <c r="G27" s="8">
        <v>6</v>
      </c>
      <c r="H27" s="8">
        <v>7</v>
      </c>
      <c r="I27" s="8">
        <v>8</v>
      </c>
      <c r="J27" s="8">
        <v>9</v>
      </c>
      <c r="K27" s="8">
        <v>10</v>
      </c>
      <c r="L27" s="8">
        <v>11</v>
      </c>
      <c r="M27" s="8">
        <v>12</v>
      </c>
      <c r="N27" s="8">
        <v>13</v>
      </c>
      <c r="O27" s="8">
        <v>14</v>
      </c>
    </row>
    <row r="28" spans="1:15" s="333" customFormat="1" ht="37.5" customHeight="1" hidden="1">
      <c r="A28" s="26" t="s">
        <v>168</v>
      </c>
      <c r="B28" s="26"/>
      <c r="C28" s="4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</row>
    <row r="29" spans="1:15" s="338" customFormat="1" ht="15" customHeight="1">
      <c r="A29" s="336" t="s">
        <v>199</v>
      </c>
      <c r="B29" s="337"/>
      <c r="C29" s="149" t="s">
        <v>0</v>
      </c>
      <c r="D29" s="150" t="s">
        <v>59</v>
      </c>
      <c r="E29" s="150" t="s">
        <v>7</v>
      </c>
      <c r="F29" s="150" t="s">
        <v>7</v>
      </c>
      <c r="G29" s="150" t="str">
        <f>D29</f>
        <v>-</v>
      </c>
      <c r="H29" s="150" t="s">
        <v>59</v>
      </c>
      <c r="I29" s="150" t="s">
        <v>7</v>
      </c>
      <c r="J29" s="150" t="s">
        <v>7</v>
      </c>
      <c r="K29" s="150" t="str">
        <f>H29</f>
        <v>-</v>
      </c>
      <c r="L29" s="150" t="s">
        <v>59</v>
      </c>
      <c r="M29" s="150" t="s">
        <v>7</v>
      </c>
      <c r="N29" s="150" t="s">
        <v>7</v>
      </c>
      <c r="O29" s="150" t="str">
        <f>L29</f>
        <v>-</v>
      </c>
    </row>
    <row r="30" spans="1:15" s="338" customFormat="1" ht="15" customHeight="1">
      <c r="A30" s="174"/>
      <c r="B30" s="175"/>
      <c r="C30" s="151" t="s">
        <v>151</v>
      </c>
      <c r="D30" s="152" t="s">
        <v>7</v>
      </c>
      <c r="E30" s="152" t="s">
        <v>59</v>
      </c>
      <c r="F30" s="152" t="s">
        <v>59</v>
      </c>
      <c r="G30" s="152" t="s">
        <v>59</v>
      </c>
      <c r="H30" s="152" t="s">
        <v>7</v>
      </c>
      <c r="I30" s="152" t="s">
        <v>59</v>
      </c>
      <c r="J30" s="152" t="s">
        <v>59</v>
      </c>
      <c r="K30" s="152" t="s">
        <v>59</v>
      </c>
      <c r="L30" s="152" t="s">
        <v>7</v>
      </c>
      <c r="M30" s="152" t="s">
        <v>59</v>
      </c>
      <c r="N30" s="152" t="s">
        <v>59</v>
      </c>
      <c r="O30" s="152" t="s">
        <v>59</v>
      </c>
    </row>
    <row r="31" spans="1:15" s="338" customFormat="1" ht="15" customHeight="1">
      <c r="A31" s="174"/>
      <c r="B31" s="175"/>
      <c r="C31" s="151" t="s">
        <v>91</v>
      </c>
      <c r="D31" s="152" t="s">
        <v>7</v>
      </c>
      <c r="E31" s="150">
        <f>'2019-2(1;2;3;4;5;.5.1;5.2)ЦДМ'!E31+'2019-2(1;2;3;4;5;.5.1;5.2)АПС'!E31</f>
        <v>58323.979999999996</v>
      </c>
      <c r="F31" s="152" t="s">
        <v>59</v>
      </c>
      <c r="G31" s="152">
        <f>E31</f>
        <v>58323.979999999996</v>
      </c>
      <c r="H31" s="152" t="s">
        <v>7</v>
      </c>
      <c r="I31" s="150">
        <f>'2019-2(1;2;3;4;5;.5.1;5.2)ЦДМ'!I31+'2019-2(1;2;3;4;5;.5.1;5.2)АПС'!I31</f>
        <v>181495</v>
      </c>
      <c r="J31" s="152" t="s">
        <v>59</v>
      </c>
      <c r="K31" s="152">
        <f>I31</f>
        <v>181495</v>
      </c>
      <c r="L31" s="152" t="s">
        <v>7</v>
      </c>
      <c r="M31" s="150">
        <f>'2019-2(1;2;3;4;5;.5.1;5.2)ЦДМ'!M31+'2019-2(1;2;3;4;5;.5.1;5.2)АПС'!M31</f>
        <v>260000</v>
      </c>
      <c r="N31" s="152" t="s">
        <v>59</v>
      </c>
      <c r="O31" s="152">
        <f>M31</f>
        <v>260000</v>
      </c>
    </row>
    <row r="32" spans="1:15" s="338" customFormat="1" ht="15" customHeight="1">
      <c r="A32" s="174">
        <v>401000</v>
      </c>
      <c r="B32" s="175"/>
      <c r="C32" s="151" t="s">
        <v>92</v>
      </c>
      <c r="D32" s="152" t="s">
        <v>7</v>
      </c>
      <c r="E32" s="152" t="s">
        <v>59</v>
      </c>
      <c r="F32" s="152" t="s">
        <v>59</v>
      </c>
      <c r="G32" s="152" t="s">
        <v>59</v>
      </c>
      <c r="H32" s="152" t="s">
        <v>7</v>
      </c>
      <c r="I32" s="152" t="s">
        <v>59</v>
      </c>
      <c r="J32" s="152" t="s">
        <v>59</v>
      </c>
      <c r="K32" s="152" t="s">
        <v>59</v>
      </c>
      <c r="L32" s="152" t="s">
        <v>7</v>
      </c>
      <c r="M32" s="152" t="s">
        <v>59</v>
      </c>
      <c r="N32" s="152" t="s">
        <v>59</v>
      </c>
      <c r="O32" s="152" t="s">
        <v>59</v>
      </c>
    </row>
    <row r="33" spans="1:15" s="338" customFormat="1" ht="30" customHeight="1">
      <c r="A33" s="174">
        <v>602400</v>
      </c>
      <c r="B33" s="175"/>
      <c r="C33" s="151" t="s">
        <v>93</v>
      </c>
      <c r="D33" s="152" t="s">
        <v>18</v>
      </c>
      <c r="E33" s="152" t="s">
        <v>59</v>
      </c>
      <c r="F33" s="152" t="s">
        <v>59</v>
      </c>
      <c r="G33" s="152" t="s">
        <v>59</v>
      </c>
      <c r="H33" s="152" t="s">
        <v>7</v>
      </c>
      <c r="I33" s="152" t="s">
        <v>59</v>
      </c>
      <c r="J33" s="152" t="s">
        <v>59</v>
      </c>
      <c r="K33" s="152" t="s">
        <v>59</v>
      </c>
      <c r="L33" s="152" t="s">
        <v>7</v>
      </c>
      <c r="M33" s="152" t="s">
        <v>59</v>
      </c>
      <c r="N33" s="152" t="s">
        <v>59</v>
      </c>
      <c r="O33" s="152" t="s">
        <v>59</v>
      </c>
    </row>
    <row r="34" spans="1:15" s="338" customFormat="1" ht="15" customHeight="1">
      <c r="A34" s="174">
        <v>602100</v>
      </c>
      <c r="B34" s="175"/>
      <c r="C34" s="151" t="s">
        <v>24</v>
      </c>
      <c r="D34" s="152" t="s">
        <v>7</v>
      </c>
      <c r="E34" s="152" t="s">
        <v>59</v>
      </c>
      <c r="F34" s="152" t="s">
        <v>59</v>
      </c>
      <c r="G34" s="152" t="s">
        <v>59</v>
      </c>
      <c r="H34" s="152" t="s">
        <v>7</v>
      </c>
      <c r="I34" s="152" t="s">
        <v>59</v>
      </c>
      <c r="J34" s="152" t="s">
        <v>59</v>
      </c>
      <c r="K34" s="152" t="s">
        <v>59</v>
      </c>
      <c r="L34" s="152" t="s">
        <v>7</v>
      </c>
      <c r="M34" s="152" t="s">
        <v>59</v>
      </c>
      <c r="N34" s="152" t="s">
        <v>59</v>
      </c>
      <c r="O34" s="152" t="s">
        <v>59</v>
      </c>
    </row>
    <row r="35" spans="1:15" s="338" customFormat="1" ht="15" customHeight="1">
      <c r="A35" s="174">
        <v>602200</v>
      </c>
      <c r="B35" s="175"/>
      <c r="C35" s="151" t="s">
        <v>94</v>
      </c>
      <c r="D35" s="152" t="s">
        <v>7</v>
      </c>
      <c r="E35" s="152" t="s">
        <v>59</v>
      </c>
      <c r="F35" s="152" t="s">
        <v>59</v>
      </c>
      <c r="G35" s="152" t="s">
        <v>59</v>
      </c>
      <c r="H35" s="152" t="s">
        <v>7</v>
      </c>
      <c r="I35" s="152" t="s">
        <v>59</v>
      </c>
      <c r="J35" s="152" t="s">
        <v>59</v>
      </c>
      <c r="K35" s="152" t="s">
        <v>59</v>
      </c>
      <c r="L35" s="152" t="s">
        <v>7</v>
      </c>
      <c r="M35" s="152" t="s">
        <v>59</v>
      </c>
      <c r="N35" s="152" t="s">
        <v>59</v>
      </c>
      <c r="O35" s="152" t="s">
        <v>59</v>
      </c>
    </row>
    <row r="36" spans="1:15" s="338" customFormat="1" ht="15" customHeight="1" hidden="1">
      <c r="A36" s="103"/>
      <c r="B36" s="8"/>
      <c r="C36" s="153" t="s">
        <v>104</v>
      </c>
      <c r="D36" s="152"/>
      <c r="E36" s="152"/>
      <c r="F36" s="152"/>
      <c r="G36" s="152" t="s">
        <v>59</v>
      </c>
      <c r="H36" s="152"/>
      <c r="I36" s="152"/>
      <c r="J36" s="152"/>
      <c r="K36" s="152" t="s">
        <v>59</v>
      </c>
      <c r="L36" s="152"/>
      <c r="M36" s="152"/>
      <c r="N36" s="152"/>
      <c r="O36" s="152" t="s">
        <v>59</v>
      </c>
    </row>
    <row r="37" spans="1:15" s="73" customFormat="1" ht="13.5">
      <c r="A37" s="201"/>
      <c r="B37" s="202"/>
      <c r="C37" s="71" t="s">
        <v>221</v>
      </c>
      <c r="D37" s="154" t="str">
        <f>D29</f>
        <v>-</v>
      </c>
      <c r="E37" s="154">
        <f>E31</f>
        <v>58323.979999999996</v>
      </c>
      <c r="F37" s="154" t="str">
        <f>F31</f>
        <v>-</v>
      </c>
      <c r="G37" s="154">
        <f>G31</f>
        <v>58323.979999999996</v>
      </c>
      <c r="H37" s="154" t="str">
        <f>H29</f>
        <v>-</v>
      </c>
      <c r="I37" s="154">
        <f>I31</f>
        <v>181495</v>
      </c>
      <c r="J37" s="154" t="str">
        <f>J31</f>
        <v>-</v>
      </c>
      <c r="K37" s="154">
        <f>K31</f>
        <v>181495</v>
      </c>
      <c r="L37" s="154" t="str">
        <f>L29</f>
        <v>-</v>
      </c>
      <c r="M37" s="154">
        <f>M31</f>
        <v>260000</v>
      </c>
      <c r="N37" s="154" t="str">
        <f>N31</f>
        <v>-</v>
      </c>
      <c r="O37" s="154">
        <f>O31</f>
        <v>260000</v>
      </c>
    </row>
    <row r="38" s="18" customFormat="1" ht="15"/>
    <row r="39" spans="1:6" s="18" customFormat="1" ht="15">
      <c r="A39" s="68" t="s">
        <v>229</v>
      </c>
      <c r="B39" s="12" t="s">
        <v>315</v>
      </c>
      <c r="C39" s="12"/>
      <c r="D39" s="12"/>
      <c r="E39" s="12"/>
      <c r="F39" s="12"/>
    </row>
    <row r="40" s="18" customFormat="1" ht="15">
      <c r="K40" s="7" t="s">
        <v>97</v>
      </c>
    </row>
    <row r="41" spans="1:15" s="2" customFormat="1" ht="15" customHeight="1">
      <c r="A41" s="196" t="s">
        <v>17</v>
      </c>
      <c r="B41" s="197"/>
      <c r="C41" s="190" t="s">
        <v>111</v>
      </c>
      <c r="D41" s="174" t="s">
        <v>173</v>
      </c>
      <c r="E41" s="188"/>
      <c r="F41" s="188"/>
      <c r="G41" s="189"/>
      <c r="H41" s="187" t="s">
        <v>191</v>
      </c>
      <c r="I41" s="188"/>
      <c r="J41" s="188"/>
      <c r="K41" s="189"/>
      <c r="L41" s="18"/>
      <c r="M41" s="18"/>
      <c r="N41" s="18"/>
      <c r="O41" s="18"/>
    </row>
    <row r="42" spans="1:15" s="2" customFormat="1" ht="47.25" customHeight="1">
      <c r="A42" s="198"/>
      <c r="B42" s="199"/>
      <c r="C42" s="191"/>
      <c r="D42" s="70" t="s">
        <v>3</v>
      </c>
      <c r="E42" s="70" t="s">
        <v>4</v>
      </c>
      <c r="F42" s="70" t="s">
        <v>233</v>
      </c>
      <c r="G42" s="70" t="s">
        <v>100</v>
      </c>
      <c r="H42" s="70" t="s">
        <v>3</v>
      </c>
      <c r="I42" s="70" t="s">
        <v>4</v>
      </c>
      <c r="J42" s="70" t="s">
        <v>233</v>
      </c>
      <c r="K42" s="70" t="s">
        <v>101</v>
      </c>
      <c r="L42" s="18"/>
      <c r="M42" s="18"/>
      <c r="N42" s="18"/>
      <c r="O42" s="18"/>
    </row>
    <row r="43" spans="1:15" s="2" customFormat="1" ht="15">
      <c r="A43" s="174">
        <v>1</v>
      </c>
      <c r="B43" s="175"/>
      <c r="C43" s="8">
        <v>2</v>
      </c>
      <c r="D43" s="69">
        <v>3</v>
      </c>
      <c r="E43" s="8">
        <v>4</v>
      </c>
      <c r="F43" s="69">
        <v>5</v>
      </c>
      <c r="G43" s="69">
        <v>6</v>
      </c>
      <c r="H43" s="8">
        <v>7</v>
      </c>
      <c r="I43" s="69">
        <v>8</v>
      </c>
      <c r="J43" s="69">
        <v>9</v>
      </c>
      <c r="K43" s="8">
        <v>10</v>
      </c>
      <c r="L43" s="18"/>
      <c r="M43" s="18"/>
      <c r="N43" s="18"/>
      <c r="O43" s="18"/>
    </row>
    <row r="44" spans="1:15" s="2" customFormat="1" ht="36.75" customHeight="1" hidden="1">
      <c r="A44" s="26"/>
      <c r="B44" s="26"/>
      <c r="C44" s="41"/>
      <c r="D44" s="171"/>
      <c r="E44" s="171"/>
      <c r="F44" s="171"/>
      <c r="G44" s="171"/>
      <c r="H44" s="171"/>
      <c r="I44" s="171"/>
      <c r="J44" s="171"/>
      <c r="K44" s="171"/>
      <c r="L44" s="18"/>
      <c r="M44" s="18"/>
      <c r="N44" s="18"/>
      <c r="O44" s="18"/>
    </row>
    <row r="45" spans="1:11" s="18" customFormat="1" ht="15">
      <c r="A45" s="336" t="s">
        <v>199</v>
      </c>
      <c r="B45" s="337"/>
      <c r="C45" s="149" t="s">
        <v>0</v>
      </c>
      <c r="D45" s="150" t="s">
        <v>59</v>
      </c>
      <c r="E45" s="150" t="s">
        <v>7</v>
      </c>
      <c r="F45" s="150" t="s">
        <v>7</v>
      </c>
      <c r="G45" s="150" t="str">
        <f>D45</f>
        <v>-</v>
      </c>
      <c r="H45" s="150" t="s">
        <v>59</v>
      </c>
      <c r="I45" s="150" t="s">
        <v>7</v>
      </c>
      <c r="J45" s="150" t="s">
        <v>7</v>
      </c>
      <c r="K45" s="150" t="str">
        <f>H45</f>
        <v>-</v>
      </c>
    </row>
    <row r="46" spans="1:11" s="18" customFormat="1" ht="15">
      <c r="A46" s="174"/>
      <c r="B46" s="175"/>
      <c r="C46" s="151" t="s">
        <v>151</v>
      </c>
      <c r="D46" s="152" t="s">
        <v>7</v>
      </c>
      <c r="E46" s="152" t="s">
        <v>59</v>
      </c>
      <c r="F46" s="152" t="s">
        <v>59</v>
      </c>
      <c r="G46" s="152" t="s">
        <v>59</v>
      </c>
      <c r="H46" s="152" t="s">
        <v>7</v>
      </c>
      <c r="I46" s="152" t="s">
        <v>59</v>
      </c>
      <c r="J46" s="152" t="s">
        <v>59</v>
      </c>
      <c r="K46" s="152" t="s">
        <v>59</v>
      </c>
    </row>
    <row r="47" spans="1:11" s="18" customFormat="1" ht="15">
      <c r="A47" s="174"/>
      <c r="B47" s="175"/>
      <c r="C47" s="151" t="s">
        <v>91</v>
      </c>
      <c r="D47" s="152" t="s">
        <v>7</v>
      </c>
      <c r="E47" s="150">
        <f>'2019-2(1;2;3;4;5;.5.1;5.2)ЦДМ'!E47+'2019-2(1;2;3;4;5;.5.1;5.2)АПС'!E47</f>
        <v>260000</v>
      </c>
      <c r="F47" s="152" t="s">
        <v>59</v>
      </c>
      <c r="G47" s="152">
        <f>E47</f>
        <v>260000</v>
      </c>
      <c r="H47" s="152" t="s">
        <v>7</v>
      </c>
      <c r="I47" s="150">
        <f>'2019-2(1;2;3;4;5;.5.1;5.2)ЦДМ'!I47+'2019-2(1;2;3;4;5;.5.1;5.2)АПС'!I47</f>
        <v>260000</v>
      </c>
      <c r="J47" s="152" t="s">
        <v>59</v>
      </c>
      <c r="K47" s="152">
        <f>I47</f>
        <v>260000</v>
      </c>
    </row>
    <row r="48" spans="1:11" s="18" customFormat="1" ht="15">
      <c r="A48" s="174">
        <v>401000</v>
      </c>
      <c r="B48" s="175"/>
      <c r="C48" s="151" t="s">
        <v>92</v>
      </c>
      <c r="D48" s="152" t="s">
        <v>7</v>
      </c>
      <c r="E48" s="152" t="s">
        <v>59</v>
      </c>
      <c r="F48" s="152" t="s">
        <v>59</v>
      </c>
      <c r="G48" s="152" t="s">
        <v>59</v>
      </c>
      <c r="H48" s="152" t="s">
        <v>7</v>
      </c>
      <c r="I48" s="152" t="s">
        <v>59</v>
      </c>
      <c r="J48" s="152" t="s">
        <v>59</v>
      </c>
      <c r="K48" s="152" t="s">
        <v>59</v>
      </c>
    </row>
    <row r="49" spans="1:11" s="18" customFormat="1" ht="26.25">
      <c r="A49" s="174">
        <v>602400</v>
      </c>
      <c r="B49" s="175"/>
      <c r="C49" s="151" t="s">
        <v>93</v>
      </c>
      <c r="D49" s="152" t="s">
        <v>18</v>
      </c>
      <c r="E49" s="152" t="s">
        <v>59</v>
      </c>
      <c r="F49" s="152" t="s">
        <v>59</v>
      </c>
      <c r="G49" s="152" t="s">
        <v>59</v>
      </c>
      <c r="H49" s="152" t="s">
        <v>7</v>
      </c>
      <c r="I49" s="152" t="s">
        <v>59</v>
      </c>
      <c r="J49" s="152" t="s">
        <v>59</v>
      </c>
      <c r="K49" s="152" t="s">
        <v>59</v>
      </c>
    </row>
    <row r="50" spans="1:11" s="18" customFormat="1" ht="15">
      <c r="A50" s="174">
        <v>602100</v>
      </c>
      <c r="B50" s="175"/>
      <c r="C50" s="151" t="s">
        <v>24</v>
      </c>
      <c r="D50" s="152" t="s">
        <v>7</v>
      </c>
      <c r="E50" s="152" t="s">
        <v>59</v>
      </c>
      <c r="F50" s="152" t="s">
        <v>59</v>
      </c>
      <c r="G50" s="152" t="s">
        <v>59</v>
      </c>
      <c r="H50" s="152" t="s">
        <v>7</v>
      </c>
      <c r="I50" s="152" t="s">
        <v>59</v>
      </c>
      <c r="J50" s="152" t="s">
        <v>59</v>
      </c>
      <c r="K50" s="152" t="s">
        <v>59</v>
      </c>
    </row>
    <row r="51" spans="1:11" s="18" customFormat="1" ht="15">
      <c r="A51" s="174">
        <v>602200</v>
      </c>
      <c r="B51" s="175"/>
      <c r="C51" s="151" t="s">
        <v>94</v>
      </c>
      <c r="D51" s="152" t="s">
        <v>7</v>
      </c>
      <c r="E51" s="152" t="s">
        <v>59</v>
      </c>
      <c r="F51" s="152" t="s">
        <v>59</v>
      </c>
      <c r="G51" s="152" t="s">
        <v>59</v>
      </c>
      <c r="H51" s="152" t="s">
        <v>7</v>
      </c>
      <c r="I51" s="152" t="s">
        <v>59</v>
      </c>
      <c r="J51" s="152" t="s">
        <v>59</v>
      </c>
      <c r="K51" s="152" t="s">
        <v>59</v>
      </c>
    </row>
    <row r="52" spans="1:11" s="18" customFormat="1" ht="15" hidden="1">
      <c r="A52" s="103"/>
      <c r="B52" s="8"/>
      <c r="C52" s="153" t="s">
        <v>104</v>
      </c>
      <c r="D52" s="152"/>
      <c r="E52" s="152"/>
      <c r="F52" s="152"/>
      <c r="G52" s="152" t="s">
        <v>59</v>
      </c>
      <c r="H52" s="152"/>
      <c r="I52" s="152"/>
      <c r="J52" s="152"/>
      <c r="K52" s="152" t="s">
        <v>59</v>
      </c>
    </row>
    <row r="53" spans="1:11" s="18" customFormat="1" ht="15">
      <c r="A53" s="201"/>
      <c r="B53" s="202"/>
      <c r="C53" s="71" t="s">
        <v>221</v>
      </c>
      <c r="D53" s="154" t="str">
        <f>D45</f>
        <v>-</v>
      </c>
      <c r="E53" s="154">
        <f>E47</f>
        <v>260000</v>
      </c>
      <c r="F53" s="154" t="str">
        <f>F47</f>
        <v>-</v>
      </c>
      <c r="G53" s="154">
        <f>G47</f>
        <v>260000</v>
      </c>
      <c r="H53" s="154" t="str">
        <f>H45</f>
        <v>-</v>
      </c>
      <c r="I53" s="154">
        <f>I47</f>
        <v>260000</v>
      </c>
      <c r="J53" s="154" t="str">
        <f>J47</f>
        <v>-</v>
      </c>
      <c r="K53" s="154">
        <f>K47</f>
        <v>260000</v>
      </c>
    </row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48">
    <mergeCell ref="A51:B51"/>
    <mergeCell ref="A53:B53"/>
    <mergeCell ref="A41:B42"/>
    <mergeCell ref="A43:B43"/>
    <mergeCell ref="A45:B45"/>
    <mergeCell ref="A46:B46"/>
    <mergeCell ref="A47:B47"/>
    <mergeCell ref="A48:B48"/>
    <mergeCell ref="A33:B33"/>
    <mergeCell ref="A34:B34"/>
    <mergeCell ref="A35:B35"/>
    <mergeCell ref="A37:B37"/>
    <mergeCell ref="A49:B49"/>
    <mergeCell ref="A50:B50"/>
    <mergeCell ref="I11:N11"/>
    <mergeCell ref="B12:H12"/>
    <mergeCell ref="B13:D13"/>
    <mergeCell ref="B15:O15"/>
    <mergeCell ref="A31:B31"/>
    <mergeCell ref="A32:B32"/>
    <mergeCell ref="A29:B29"/>
    <mergeCell ref="A30:B30"/>
    <mergeCell ref="C41:C42"/>
    <mergeCell ref="D41:G41"/>
    <mergeCell ref="B16:O16"/>
    <mergeCell ref="B21:G21"/>
    <mergeCell ref="B23:G23"/>
    <mergeCell ref="A25:B26"/>
    <mergeCell ref="H41:K41"/>
    <mergeCell ref="B17:C17"/>
    <mergeCell ref="B19:O19"/>
    <mergeCell ref="A27:B27"/>
    <mergeCell ref="B4:G4"/>
    <mergeCell ref="B5:G5"/>
    <mergeCell ref="B7:G7"/>
    <mergeCell ref="B8:G8"/>
    <mergeCell ref="B10:G10"/>
    <mergeCell ref="B11:G11"/>
    <mergeCell ref="L1:O1"/>
    <mergeCell ref="L25:O25"/>
    <mergeCell ref="C25:C26"/>
    <mergeCell ref="D25:G25"/>
    <mergeCell ref="H25:K25"/>
    <mergeCell ref="A2:O2"/>
    <mergeCell ref="I10:K10"/>
    <mergeCell ref="I7:K7"/>
    <mergeCell ref="H5:N5"/>
    <mergeCell ref="I8:O8"/>
  </mergeCells>
  <printOptions horizontalCentered="1"/>
  <pageMargins left="0" right="0" top="0.2755905511811024" bottom="0" header="0" footer="0"/>
  <pageSetup fitToHeight="1" fitToWidth="1" horizontalDpi="600" verticalDpi="6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124"/>
  <sheetViews>
    <sheetView view="pageBreakPreview" zoomScaleSheetLayoutView="100" zoomScalePageLayoutView="0" workbookViewId="0" topLeftCell="A97">
      <selection activeCell="A112" sqref="A112:IV114"/>
    </sheetView>
  </sheetViews>
  <sheetFormatPr defaultColWidth="9.00390625" defaultRowHeight="15.75"/>
  <cols>
    <col min="1" max="1" width="11.75390625" style="4" customWidth="1"/>
    <col min="2" max="2" width="9.25390625" style="4" customWidth="1"/>
    <col min="3" max="3" width="26.75390625" style="4" customWidth="1"/>
    <col min="4" max="4" width="10.50390625" style="4" customWidth="1"/>
    <col min="5" max="5" width="11.75390625" style="4" customWidth="1"/>
    <col min="6" max="6" width="12.75390625" style="4" customWidth="1"/>
    <col min="7" max="7" width="13.50390625" style="4" customWidth="1"/>
    <col min="8" max="8" width="35.125" style="4" customWidth="1"/>
    <col min="9" max="9" width="14.50390625" style="4" customWidth="1"/>
    <col min="10" max="16384" width="9.00390625" style="1" customWidth="1"/>
  </cols>
  <sheetData>
    <row r="1" spans="8:15" s="18" customFormat="1" ht="79.5" customHeight="1">
      <c r="H1" s="272" t="s">
        <v>295</v>
      </c>
      <c r="L1" s="289" t="s">
        <v>175</v>
      </c>
      <c r="M1" s="289"/>
      <c r="N1" s="289"/>
      <c r="O1" s="289"/>
    </row>
    <row r="2" spans="1:9" s="19" customFormat="1" ht="18" thickBot="1">
      <c r="A2" s="183" t="s">
        <v>284</v>
      </c>
      <c r="B2" s="183"/>
      <c r="C2" s="183"/>
      <c r="D2" s="183"/>
      <c r="E2" s="183"/>
      <c r="F2" s="183"/>
      <c r="G2" s="183"/>
      <c r="H2" s="183"/>
      <c r="I2" s="18"/>
    </row>
    <row r="3" spans="1:9" s="19" customFormat="1" ht="15">
      <c r="A3" s="18"/>
      <c r="B3" s="18"/>
      <c r="C3" s="18"/>
      <c r="D3" s="18"/>
      <c r="E3" s="18"/>
      <c r="F3" s="18"/>
      <c r="G3" s="18"/>
      <c r="H3" s="18"/>
      <c r="I3" s="18"/>
    </row>
    <row r="4" spans="1:10" s="19" customFormat="1" ht="15">
      <c r="A4" s="20" t="s">
        <v>19</v>
      </c>
      <c r="B4" s="185" t="s">
        <v>39</v>
      </c>
      <c r="C4" s="185"/>
      <c r="D4" s="185"/>
      <c r="E4" s="21"/>
      <c r="F4" s="21"/>
      <c r="G4" s="9" t="s">
        <v>201</v>
      </c>
      <c r="H4" s="14"/>
      <c r="I4" s="15"/>
      <c r="J4" s="14"/>
    </row>
    <row r="5" spans="1:10" s="19" customFormat="1" ht="15">
      <c r="A5" s="23" t="s">
        <v>1</v>
      </c>
      <c r="B5" s="186" t="s">
        <v>64</v>
      </c>
      <c r="C5" s="186"/>
      <c r="D5" s="186"/>
      <c r="E5" s="186"/>
      <c r="F5" s="184" t="s">
        <v>213</v>
      </c>
      <c r="G5" s="184"/>
      <c r="H5" s="184"/>
      <c r="I5" s="184"/>
      <c r="J5" s="16"/>
    </row>
    <row r="6" spans="1:10" s="19" customFormat="1" ht="15">
      <c r="A6" s="23"/>
      <c r="B6" s="16"/>
      <c r="C6" s="16"/>
      <c r="D6" s="16"/>
      <c r="E6" s="17"/>
      <c r="F6" s="16"/>
      <c r="G6" s="16"/>
      <c r="H6" s="16"/>
      <c r="I6" s="16"/>
      <c r="J6" s="16"/>
    </row>
    <row r="7" spans="1:10" s="43" customFormat="1" ht="15">
      <c r="A7" s="20" t="s">
        <v>20</v>
      </c>
      <c r="B7" s="185" t="s">
        <v>39</v>
      </c>
      <c r="C7" s="185"/>
      <c r="D7" s="185"/>
      <c r="E7" s="21"/>
      <c r="F7" s="21"/>
      <c r="G7" s="9" t="s">
        <v>202</v>
      </c>
      <c r="H7" s="14"/>
      <c r="I7" s="15"/>
      <c r="J7" s="42"/>
    </row>
    <row r="8" spans="1:10" s="19" customFormat="1" ht="15">
      <c r="A8" s="23" t="s">
        <v>1</v>
      </c>
      <c r="B8" s="184" t="s">
        <v>225</v>
      </c>
      <c r="C8" s="184"/>
      <c r="D8" s="184"/>
      <c r="E8" s="108"/>
      <c r="F8" s="184" t="s">
        <v>213</v>
      </c>
      <c r="G8" s="184"/>
      <c r="H8" s="184"/>
      <c r="I8" s="184"/>
      <c r="J8" s="16"/>
    </row>
    <row r="9" spans="1:10" s="19" customFormat="1" ht="15">
      <c r="A9" s="20"/>
      <c r="B9" s="234"/>
      <c r="C9" s="234"/>
      <c r="D9" s="234"/>
      <c r="E9" s="234"/>
      <c r="F9" s="235"/>
      <c r="G9" s="235"/>
      <c r="H9" s="14"/>
      <c r="I9" s="15"/>
      <c r="J9" s="16"/>
    </row>
    <row r="10" spans="1:10" s="19" customFormat="1" ht="15">
      <c r="A10" s="20" t="s">
        <v>25</v>
      </c>
      <c r="B10" s="185" t="s">
        <v>200</v>
      </c>
      <c r="C10" s="185"/>
      <c r="D10" s="185"/>
      <c r="E10" s="185"/>
      <c r="F10" s="238" t="s">
        <v>208</v>
      </c>
      <c r="G10" s="238"/>
      <c r="H10" s="14"/>
      <c r="I10" s="15"/>
      <c r="J10" s="16"/>
    </row>
    <row r="11" spans="1:10" s="19" customFormat="1" ht="32.25" customHeight="1">
      <c r="A11" s="23"/>
      <c r="B11" s="239" t="s">
        <v>322</v>
      </c>
      <c r="C11" s="239"/>
      <c r="D11" s="239"/>
      <c r="E11" s="239"/>
      <c r="F11" s="184" t="s">
        <v>285</v>
      </c>
      <c r="G11" s="184"/>
      <c r="H11" s="184"/>
      <c r="I11" s="184"/>
      <c r="J11" s="16"/>
    </row>
    <row r="12" spans="1:9" s="19" customFormat="1" ht="15">
      <c r="A12" s="12"/>
      <c r="B12" s="12"/>
      <c r="C12" s="18"/>
      <c r="D12" s="18"/>
      <c r="E12" s="18"/>
      <c r="F12" s="18"/>
      <c r="G12" s="18"/>
      <c r="H12" s="18"/>
      <c r="I12" s="18"/>
    </row>
    <row r="13" spans="1:9" s="19" customFormat="1" ht="15.75" customHeight="1">
      <c r="A13" s="109" t="s">
        <v>26</v>
      </c>
      <c r="B13" s="210" t="s">
        <v>333</v>
      </c>
      <c r="C13" s="210"/>
      <c r="D13" s="210"/>
      <c r="E13" s="210"/>
      <c r="F13" s="210"/>
      <c r="G13" s="63"/>
      <c r="H13" s="63"/>
      <c r="I13" s="18"/>
    </row>
    <row r="14" spans="1:9" s="19" customFormat="1" ht="15.75" customHeight="1">
      <c r="A14" s="109"/>
      <c r="B14" s="34"/>
      <c r="C14" s="34"/>
      <c r="D14" s="34"/>
      <c r="E14" s="34"/>
      <c r="F14" s="34"/>
      <c r="G14" s="63"/>
      <c r="H14" s="63"/>
      <c r="I14" s="18"/>
    </row>
    <row r="15" spans="1:9" s="19" customFormat="1" ht="15.75" customHeight="1">
      <c r="A15" s="62" t="s">
        <v>228</v>
      </c>
      <c r="B15" s="210" t="s">
        <v>323</v>
      </c>
      <c r="C15" s="210"/>
      <c r="D15" s="210"/>
      <c r="E15" s="210"/>
      <c r="F15" s="210"/>
      <c r="G15" s="210"/>
      <c r="H15" s="210"/>
      <c r="I15" s="18"/>
    </row>
    <row r="16" spans="1:9" s="19" customFormat="1" ht="15">
      <c r="A16" s="18"/>
      <c r="B16" s="18"/>
      <c r="C16" s="18"/>
      <c r="D16" s="18"/>
      <c r="E16" s="18"/>
      <c r="F16" s="18"/>
      <c r="G16" s="18"/>
      <c r="H16" s="7" t="s">
        <v>97</v>
      </c>
      <c r="I16" s="18"/>
    </row>
    <row r="17" spans="1:9" s="64" customFormat="1" ht="42.75" customHeight="1">
      <c r="A17" s="190" t="s">
        <v>267</v>
      </c>
      <c r="B17" s="196" t="s">
        <v>63</v>
      </c>
      <c r="C17" s="197"/>
      <c r="D17" s="190" t="s">
        <v>231</v>
      </c>
      <c r="E17" s="190" t="s">
        <v>238</v>
      </c>
      <c r="F17" s="174" t="s">
        <v>286</v>
      </c>
      <c r="G17" s="175"/>
      <c r="H17" s="190" t="s">
        <v>287</v>
      </c>
      <c r="I17" s="110"/>
    </row>
    <row r="18" spans="1:9" s="64" customFormat="1" ht="87" customHeight="1">
      <c r="A18" s="191"/>
      <c r="B18" s="198"/>
      <c r="C18" s="199"/>
      <c r="D18" s="191"/>
      <c r="E18" s="191"/>
      <c r="F18" s="8" t="s">
        <v>164</v>
      </c>
      <c r="G18" s="33" t="s">
        <v>187</v>
      </c>
      <c r="H18" s="191"/>
      <c r="I18" s="110"/>
    </row>
    <row r="19" spans="1:9" s="30" customFormat="1" ht="15.75" customHeight="1">
      <c r="A19" s="82">
        <v>1</v>
      </c>
      <c r="B19" s="240">
        <v>2</v>
      </c>
      <c r="C19" s="241"/>
      <c r="D19" s="82">
        <v>3</v>
      </c>
      <c r="E19" s="82">
        <v>4</v>
      </c>
      <c r="F19" s="82">
        <v>5</v>
      </c>
      <c r="G19" s="82">
        <v>6</v>
      </c>
      <c r="H19" s="82">
        <v>7</v>
      </c>
      <c r="I19" s="100"/>
    </row>
    <row r="20" spans="1:9" s="113" customFormat="1" ht="15.75" customHeight="1">
      <c r="A20" s="148" t="s">
        <v>199</v>
      </c>
      <c r="B20" s="246" t="s">
        <v>172</v>
      </c>
      <c r="C20" s="247"/>
      <c r="D20" s="105"/>
      <c r="E20" s="105"/>
      <c r="F20" s="105"/>
      <c r="G20" s="105"/>
      <c r="H20" s="105"/>
      <c r="I20" s="80"/>
    </row>
    <row r="21" spans="1:9" s="31" customFormat="1" ht="15.75" customHeight="1" hidden="1">
      <c r="A21" s="26" t="s">
        <v>49</v>
      </c>
      <c r="B21" s="291" t="s">
        <v>121</v>
      </c>
      <c r="C21" s="292"/>
      <c r="D21" s="47"/>
      <c r="E21" s="47"/>
      <c r="F21" s="47"/>
      <c r="G21" s="293" t="s">
        <v>59</v>
      </c>
      <c r="H21" s="294"/>
      <c r="I21" s="100"/>
    </row>
    <row r="22" spans="1:9" s="31" customFormat="1" ht="12.75" hidden="1">
      <c r="A22" s="121">
        <v>2120</v>
      </c>
      <c r="B22" s="291" t="s">
        <v>122</v>
      </c>
      <c r="C22" s="292"/>
      <c r="D22" s="47"/>
      <c r="E22" s="47"/>
      <c r="F22" s="47"/>
      <c r="G22" s="293" t="s">
        <v>59</v>
      </c>
      <c r="H22" s="294"/>
      <c r="I22" s="100"/>
    </row>
    <row r="23" spans="1:9" s="30" customFormat="1" ht="15.75" customHeight="1">
      <c r="A23" s="8">
        <v>2210</v>
      </c>
      <c r="B23" s="230" t="s">
        <v>123</v>
      </c>
      <c r="C23" s="231"/>
      <c r="D23" s="125">
        <f>'2019-3спЦДМ'!D23+'2019-3спАПС'!D23</f>
        <v>31279.98</v>
      </c>
      <c r="E23" s="125">
        <f>'2019-3спЦДМ'!E23+'2019-3спАПС'!E23</f>
        <v>73195</v>
      </c>
      <c r="F23" s="125">
        <f>'2019-3спЦДМ'!F23+'2019-3спАПС'!F23</f>
        <v>112390</v>
      </c>
      <c r="G23" s="129" t="s">
        <v>59</v>
      </c>
      <c r="H23" s="82"/>
      <c r="I23" s="100"/>
    </row>
    <row r="24" spans="1:9" s="30" customFormat="1" ht="15.75" customHeight="1" hidden="1">
      <c r="A24" s="8">
        <v>2220</v>
      </c>
      <c r="B24" s="230" t="s">
        <v>40</v>
      </c>
      <c r="C24" s="231"/>
      <c r="D24" s="125"/>
      <c r="E24" s="125"/>
      <c r="F24" s="125"/>
      <c r="G24" s="129" t="s">
        <v>59</v>
      </c>
      <c r="H24" s="82"/>
      <c r="I24" s="100"/>
    </row>
    <row r="25" spans="1:9" s="30" customFormat="1" ht="15.75" customHeight="1" hidden="1">
      <c r="A25" s="8">
        <v>2230</v>
      </c>
      <c r="B25" s="230" t="s">
        <v>41</v>
      </c>
      <c r="C25" s="231"/>
      <c r="D25" s="125"/>
      <c r="E25" s="125"/>
      <c r="F25" s="125"/>
      <c r="G25" s="129" t="s">
        <v>59</v>
      </c>
      <c r="H25" s="82"/>
      <c r="I25" s="100"/>
    </row>
    <row r="26" spans="1:9" s="30" customFormat="1" ht="12.75">
      <c r="A26" s="8">
        <v>2240</v>
      </c>
      <c r="B26" s="230" t="s">
        <v>42</v>
      </c>
      <c r="C26" s="231"/>
      <c r="D26" s="125">
        <f>'2019-3спЦДМ'!D26+'2019-3спАПС'!D26</f>
        <v>27044</v>
      </c>
      <c r="E26" s="125">
        <f>'2019-3спЦДМ'!E26+'2019-3спАПС'!E26</f>
        <v>108300</v>
      </c>
      <c r="F26" s="125">
        <f>'2019-3спЦДМ'!F26+'2019-3спАПС'!F26</f>
        <v>147610</v>
      </c>
      <c r="G26" s="129" t="s">
        <v>59</v>
      </c>
      <c r="H26" s="82"/>
      <c r="I26" s="100"/>
    </row>
    <row r="27" spans="1:9" s="30" customFormat="1" ht="15.75" customHeight="1" hidden="1">
      <c r="A27" s="8">
        <v>2250</v>
      </c>
      <c r="B27" s="230" t="s">
        <v>43</v>
      </c>
      <c r="C27" s="231"/>
      <c r="D27" s="125"/>
      <c r="E27" s="125"/>
      <c r="F27" s="125"/>
      <c r="G27" s="144"/>
      <c r="H27" s="82"/>
      <c r="I27" s="100"/>
    </row>
    <row r="28" spans="1:9" s="30" customFormat="1" ht="15.75" customHeight="1" hidden="1">
      <c r="A28" s="8">
        <v>2260</v>
      </c>
      <c r="B28" s="230" t="s">
        <v>124</v>
      </c>
      <c r="C28" s="231"/>
      <c r="D28" s="125"/>
      <c r="E28" s="125"/>
      <c r="F28" s="125"/>
      <c r="G28" s="125"/>
      <c r="H28" s="82"/>
      <c r="I28" s="100"/>
    </row>
    <row r="29" spans="1:9" s="30" customFormat="1" ht="20.25" customHeight="1" hidden="1">
      <c r="A29" s="8">
        <v>2270</v>
      </c>
      <c r="B29" s="230" t="s">
        <v>44</v>
      </c>
      <c r="C29" s="231"/>
      <c r="D29" s="125">
        <f>SUM(D30:D32)</f>
        <v>0</v>
      </c>
      <c r="E29" s="125">
        <f>SUM(E30:E32)</f>
        <v>0</v>
      </c>
      <c r="F29" s="125">
        <f>SUM(F30:F32)</f>
        <v>0</v>
      </c>
      <c r="G29" s="125" t="s">
        <v>59</v>
      </c>
      <c r="H29" s="274"/>
      <c r="I29" s="100"/>
    </row>
    <row r="30" spans="1:9" s="30" customFormat="1" ht="18" customHeight="1" hidden="1">
      <c r="A30" s="8">
        <v>2271</v>
      </c>
      <c r="B30" s="230" t="s">
        <v>139</v>
      </c>
      <c r="C30" s="231"/>
      <c r="D30" s="125"/>
      <c r="E30" s="125"/>
      <c r="F30" s="125"/>
      <c r="G30" s="125" t="s">
        <v>59</v>
      </c>
      <c r="H30" s="274"/>
      <c r="I30" s="100"/>
    </row>
    <row r="31" spans="1:9" s="30" customFormat="1" ht="18.75" customHeight="1" hidden="1">
      <c r="A31" s="8">
        <v>2272</v>
      </c>
      <c r="B31" s="230" t="s">
        <v>140</v>
      </c>
      <c r="C31" s="231"/>
      <c r="D31" s="125"/>
      <c r="E31" s="125"/>
      <c r="F31" s="125"/>
      <c r="G31" s="125" t="s">
        <v>59</v>
      </c>
      <c r="H31" s="274"/>
      <c r="I31" s="100"/>
    </row>
    <row r="32" spans="1:9" s="30" customFormat="1" ht="18.75" customHeight="1" hidden="1">
      <c r="A32" s="8">
        <v>2273</v>
      </c>
      <c r="B32" s="230" t="s">
        <v>141</v>
      </c>
      <c r="C32" s="231"/>
      <c r="D32" s="125"/>
      <c r="E32" s="125"/>
      <c r="F32" s="125"/>
      <c r="G32" s="125" t="s">
        <v>59</v>
      </c>
      <c r="H32" s="274"/>
      <c r="I32" s="100"/>
    </row>
    <row r="33" spans="1:9" s="30" customFormat="1" ht="33" customHeight="1" hidden="1">
      <c r="A33" s="8">
        <v>2281</v>
      </c>
      <c r="B33" s="230" t="s">
        <v>45</v>
      </c>
      <c r="C33" s="231"/>
      <c r="D33" s="125"/>
      <c r="E33" s="125"/>
      <c r="F33" s="125"/>
      <c r="G33" s="125"/>
      <c r="H33" s="82"/>
      <c r="I33" s="100"/>
    </row>
    <row r="34" spans="1:9" s="30" customFormat="1" ht="39" customHeight="1" hidden="1">
      <c r="A34" s="8">
        <v>2282</v>
      </c>
      <c r="B34" s="230" t="s">
        <v>46</v>
      </c>
      <c r="C34" s="231"/>
      <c r="D34" s="125"/>
      <c r="E34" s="125"/>
      <c r="F34" s="125"/>
      <c r="G34" s="125" t="s">
        <v>59</v>
      </c>
      <c r="H34" s="82"/>
      <c r="I34" s="100"/>
    </row>
    <row r="35" spans="1:9" s="30" customFormat="1" ht="26.25" hidden="1">
      <c r="A35" s="8">
        <v>2400</v>
      </c>
      <c r="B35" s="8"/>
      <c r="C35" s="92" t="s">
        <v>125</v>
      </c>
      <c r="D35" s="125"/>
      <c r="E35" s="125"/>
      <c r="F35" s="125"/>
      <c r="G35" s="125"/>
      <c r="H35" s="82"/>
      <c r="I35" s="100"/>
    </row>
    <row r="36" spans="1:9" s="30" customFormat="1" ht="39" hidden="1">
      <c r="A36" s="8">
        <v>2610</v>
      </c>
      <c r="B36" s="8"/>
      <c r="C36" s="92" t="s">
        <v>47</v>
      </c>
      <c r="D36" s="125"/>
      <c r="E36" s="125"/>
      <c r="F36" s="125"/>
      <c r="G36" s="125"/>
      <c r="H36" s="82"/>
      <c r="I36" s="100"/>
    </row>
    <row r="37" spans="1:9" s="30" customFormat="1" ht="39" hidden="1">
      <c r="A37" s="8">
        <v>2620</v>
      </c>
      <c r="B37" s="8"/>
      <c r="C37" s="92" t="s">
        <v>48</v>
      </c>
      <c r="D37" s="125"/>
      <c r="E37" s="125"/>
      <c r="F37" s="125"/>
      <c r="G37" s="125"/>
      <c r="H37" s="82"/>
      <c r="I37" s="100"/>
    </row>
    <row r="38" spans="1:9" s="30" customFormat="1" ht="39" hidden="1">
      <c r="A38" s="8">
        <v>2630</v>
      </c>
      <c r="B38" s="8"/>
      <c r="C38" s="92" t="s">
        <v>126</v>
      </c>
      <c r="D38" s="125"/>
      <c r="E38" s="125"/>
      <c r="F38" s="125"/>
      <c r="G38" s="144"/>
      <c r="H38" s="82"/>
      <c r="I38" s="100"/>
    </row>
    <row r="39" spans="1:9" s="30" customFormat="1" ht="12.75" hidden="1">
      <c r="A39" s="8">
        <v>2700</v>
      </c>
      <c r="B39" s="8"/>
      <c r="C39" s="92" t="s">
        <v>127</v>
      </c>
      <c r="D39" s="125"/>
      <c r="E39" s="125"/>
      <c r="F39" s="125"/>
      <c r="G39" s="125"/>
      <c r="H39" s="82"/>
      <c r="I39" s="100"/>
    </row>
    <row r="40" spans="1:9" s="30" customFormat="1" ht="12.75" hidden="1">
      <c r="A40" s="8">
        <v>2800</v>
      </c>
      <c r="B40" s="8"/>
      <c r="C40" s="92" t="s">
        <v>128</v>
      </c>
      <c r="D40" s="125"/>
      <c r="E40" s="125"/>
      <c r="F40" s="125"/>
      <c r="G40" s="125"/>
      <c r="H40" s="82"/>
      <c r="I40" s="100"/>
    </row>
    <row r="41" spans="1:9" s="30" customFormat="1" ht="12.75" customHeight="1" hidden="1">
      <c r="A41" s="8">
        <v>3110</v>
      </c>
      <c r="B41" s="230" t="s">
        <v>129</v>
      </c>
      <c r="C41" s="231"/>
      <c r="D41" s="125">
        <f>'2019-3спЦДМ'!D41+'2019-3спАПС'!D41</f>
        <v>0</v>
      </c>
      <c r="E41" s="125">
        <f>'2019-3спЦДМ'!E41+'2019-3спАПС'!E41</f>
        <v>0</v>
      </c>
      <c r="F41" s="125">
        <f>'2019-3спЦДМ'!F41+'2019-3спАПС'!F41</f>
        <v>0</v>
      </c>
      <c r="G41" s="125">
        <f>'2019-3спЦДМ'!G41+'2019-3спАПС'!G41</f>
        <v>0</v>
      </c>
      <c r="H41" s="82"/>
      <c r="I41" s="100"/>
    </row>
    <row r="42" spans="1:9" s="30" customFormat="1" ht="12.75" hidden="1">
      <c r="A42" s="8">
        <v>3120</v>
      </c>
      <c r="B42" s="230" t="s">
        <v>129</v>
      </c>
      <c r="C42" s="231"/>
      <c r="D42" s="125"/>
      <c r="E42" s="125"/>
      <c r="F42" s="125"/>
      <c r="G42" s="125"/>
      <c r="H42" s="82"/>
      <c r="I42" s="100"/>
    </row>
    <row r="43" spans="1:9" s="30" customFormat="1" ht="12.75" hidden="1">
      <c r="A43" s="8">
        <v>3132</v>
      </c>
      <c r="B43" s="230" t="s">
        <v>169</v>
      </c>
      <c r="C43" s="231"/>
      <c r="D43" s="125">
        <f>'2019-3спЦДМ'!D43+'2019-3спАПС'!D43</f>
        <v>0</v>
      </c>
      <c r="E43" s="125">
        <f>'2019-3спЦДМ'!E43+'2019-3спАПС'!E43</f>
        <v>0</v>
      </c>
      <c r="F43" s="125">
        <f>'2019-3спЦДМ'!F43+'2019-3спАПС'!F43</f>
        <v>0</v>
      </c>
      <c r="G43" s="125">
        <f>'2019-3спЦДМ'!G43+'2019-3спАПС'!G43</f>
        <v>0</v>
      </c>
      <c r="H43" s="290"/>
      <c r="I43" s="100"/>
    </row>
    <row r="44" spans="1:9" s="30" customFormat="1" ht="12.75" hidden="1">
      <c r="A44" s="8">
        <v>3140</v>
      </c>
      <c r="B44" s="8"/>
      <c r="C44" s="92" t="s">
        <v>52</v>
      </c>
      <c r="D44" s="125"/>
      <c r="E44" s="125"/>
      <c r="F44" s="125"/>
      <c r="G44" s="125"/>
      <c r="H44" s="82"/>
      <c r="I44" s="100"/>
    </row>
    <row r="45" spans="1:9" s="30" customFormat="1" ht="26.25" hidden="1">
      <c r="A45" s="8">
        <v>3150</v>
      </c>
      <c r="B45" s="8"/>
      <c r="C45" s="92" t="s">
        <v>53</v>
      </c>
      <c r="D45" s="125"/>
      <c r="E45" s="125"/>
      <c r="F45" s="125"/>
      <c r="G45" s="144"/>
      <c r="H45" s="82"/>
      <c r="I45" s="100"/>
    </row>
    <row r="46" spans="1:9" s="30" customFormat="1" ht="26.25" hidden="1">
      <c r="A46" s="8">
        <v>3160</v>
      </c>
      <c r="B46" s="8"/>
      <c r="C46" s="92" t="s">
        <v>130</v>
      </c>
      <c r="D46" s="125"/>
      <c r="E46" s="125"/>
      <c r="F46" s="125"/>
      <c r="G46" s="125"/>
      <c r="H46" s="82"/>
      <c r="I46" s="100"/>
    </row>
    <row r="47" spans="1:9" s="30" customFormat="1" ht="27.75" customHeight="1" hidden="1">
      <c r="A47" s="8">
        <v>3210</v>
      </c>
      <c r="B47" s="8"/>
      <c r="C47" s="92" t="s">
        <v>54</v>
      </c>
      <c r="D47" s="125"/>
      <c r="E47" s="125"/>
      <c r="F47" s="125"/>
      <c r="G47" s="125"/>
      <c r="H47" s="82"/>
      <c r="I47" s="100"/>
    </row>
    <row r="48" spans="1:9" s="30" customFormat="1" ht="39" hidden="1">
      <c r="A48" s="8">
        <v>3220</v>
      </c>
      <c r="B48" s="8"/>
      <c r="C48" s="92" t="s">
        <v>55</v>
      </c>
      <c r="D48" s="125"/>
      <c r="E48" s="125"/>
      <c r="F48" s="125"/>
      <c r="G48" s="125"/>
      <c r="H48" s="82"/>
      <c r="I48" s="100"/>
    </row>
    <row r="49" spans="1:9" s="30" customFormat="1" ht="39" hidden="1">
      <c r="A49" s="8">
        <v>3230</v>
      </c>
      <c r="B49" s="8"/>
      <c r="C49" s="92" t="s">
        <v>131</v>
      </c>
      <c r="D49" s="125"/>
      <c r="E49" s="125"/>
      <c r="F49" s="125"/>
      <c r="G49" s="144"/>
      <c r="H49" s="82"/>
      <c r="I49" s="100"/>
    </row>
    <row r="50" spans="1:9" s="30" customFormat="1" ht="12.75" hidden="1">
      <c r="A50" s="8">
        <v>3240</v>
      </c>
      <c r="B50" s="8"/>
      <c r="C50" s="92" t="s">
        <v>56</v>
      </c>
      <c r="D50" s="125"/>
      <c r="E50" s="125"/>
      <c r="F50" s="125"/>
      <c r="G50" s="125"/>
      <c r="H50" s="82"/>
      <c r="I50" s="100"/>
    </row>
    <row r="51" spans="1:9" s="30" customFormat="1" ht="12.75" hidden="1">
      <c r="A51" s="8">
        <v>9000</v>
      </c>
      <c r="B51" s="8"/>
      <c r="C51" s="92" t="s">
        <v>57</v>
      </c>
      <c r="D51" s="125"/>
      <c r="E51" s="125"/>
      <c r="F51" s="125"/>
      <c r="G51" s="125"/>
      <c r="H51" s="82"/>
      <c r="I51" s="100"/>
    </row>
    <row r="52" spans="1:9" s="30" customFormat="1" ht="15.75" customHeight="1">
      <c r="A52" s="133"/>
      <c r="B52" s="236" t="s">
        <v>221</v>
      </c>
      <c r="C52" s="237"/>
      <c r="D52" s="129">
        <f>SUM(D21:D51)-D29</f>
        <v>58323.979999999996</v>
      </c>
      <c r="E52" s="129">
        <f>SUM(E21:E51)-E29</f>
        <v>181495</v>
      </c>
      <c r="F52" s="129">
        <f>SUM(F21:F51)-F29</f>
        <v>260000</v>
      </c>
      <c r="G52" s="129">
        <f>G43</f>
        <v>0</v>
      </c>
      <c r="H52" s="82"/>
      <c r="I52" s="100"/>
    </row>
    <row r="53" spans="1:9" s="19" customFormat="1" ht="15">
      <c r="A53" s="18"/>
      <c r="B53" s="18"/>
      <c r="C53" s="18"/>
      <c r="D53" s="18"/>
      <c r="E53" s="18"/>
      <c r="F53" s="18"/>
      <c r="G53" s="18"/>
      <c r="H53" s="18"/>
      <c r="I53" s="18"/>
    </row>
    <row r="54" spans="1:9" s="19" customFormat="1" ht="13.5" customHeight="1">
      <c r="A54" s="111" t="s">
        <v>324</v>
      </c>
      <c r="B54" s="111"/>
      <c r="C54" s="112"/>
      <c r="D54" s="112"/>
      <c r="E54" s="112"/>
      <c r="F54" s="112"/>
      <c r="G54" s="112"/>
      <c r="H54" s="112"/>
      <c r="I54" s="18"/>
    </row>
    <row r="55" spans="1:9" s="19" customFormat="1" ht="15">
      <c r="A55" s="18"/>
      <c r="B55" s="18"/>
      <c r="C55" s="18"/>
      <c r="D55" s="18"/>
      <c r="E55" s="18"/>
      <c r="F55" s="18"/>
      <c r="G55" s="18"/>
      <c r="H55" s="18"/>
      <c r="I55" s="18"/>
    </row>
    <row r="56" spans="1:9" s="19" customFormat="1" ht="29.25" customHeight="1">
      <c r="A56" s="8" t="s">
        <v>27</v>
      </c>
      <c r="B56" s="174" t="s">
        <v>111</v>
      </c>
      <c r="C56" s="175"/>
      <c r="D56" s="8" t="s">
        <v>67</v>
      </c>
      <c r="E56" s="8" t="s">
        <v>68</v>
      </c>
      <c r="F56" s="178" t="s">
        <v>288</v>
      </c>
      <c r="G56" s="178"/>
      <c r="H56" s="8" t="s">
        <v>289</v>
      </c>
      <c r="I56" s="18"/>
    </row>
    <row r="57" spans="1:9" s="113" customFormat="1" ht="15">
      <c r="A57" s="82">
        <v>1</v>
      </c>
      <c r="B57" s="240">
        <v>2</v>
      </c>
      <c r="C57" s="241"/>
      <c r="D57" s="82">
        <v>3</v>
      </c>
      <c r="E57" s="82">
        <v>4</v>
      </c>
      <c r="F57" s="224">
        <v>5</v>
      </c>
      <c r="G57" s="224"/>
      <c r="H57" s="82">
        <v>6</v>
      </c>
      <c r="I57" s="80"/>
    </row>
    <row r="58" spans="1:9" s="113" customFormat="1" ht="15" hidden="1">
      <c r="A58" s="82"/>
      <c r="B58" s="275" t="s">
        <v>105</v>
      </c>
      <c r="C58" s="276"/>
      <c r="D58" s="82"/>
      <c r="E58" s="82"/>
      <c r="F58" s="277"/>
      <c r="G58" s="278"/>
      <c r="H58" s="82"/>
      <c r="I58" s="80"/>
    </row>
    <row r="59" spans="1:9" s="113" customFormat="1" ht="15" hidden="1">
      <c r="A59" s="82"/>
      <c r="B59" s="275" t="s">
        <v>69</v>
      </c>
      <c r="C59" s="276"/>
      <c r="D59" s="82"/>
      <c r="E59" s="82"/>
      <c r="F59" s="277"/>
      <c r="G59" s="278"/>
      <c r="H59" s="82"/>
      <c r="I59" s="80"/>
    </row>
    <row r="60" spans="1:9" s="113" customFormat="1" ht="15">
      <c r="A60" s="82"/>
      <c r="B60" s="275" t="s">
        <v>70</v>
      </c>
      <c r="C60" s="276"/>
      <c r="D60" s="82"/>
      <c r="E60" s="82"/>
      <c r="F60" s="277"/>
      <c r="G60" s="278"/>
      <c r="H60" s="82"/>
      <c r="I60" s="80"/>
    </row>
    <row r="61" spans="1:9" s="113" customFormat="1" ht="15">
      <c r="A61" s="82"/>
      <c r="B61" s="275"/>
      <c r="C61" s="276"/>
      <c r="D61" s="82"/>
      <c r="E61" s="82"/>
      <c r="F61" s="277"/>
      <c r="G61" s="278"/>
      <c r="H61" s="82"/>
      <c r="I61" s="80"/>
    </row>
    <row r="62" spans="1:9" s="19" customFormat="1" ht="15">
      <c r="A62" s="103"/>
      <c r="B62" s="275" t="s">
        <v>71</v>
      </c>
      <c r="C62" s="276"/>
      <c r="D62" s="103"/>
      <c r="E62" s="103"/>
      <c r="F62" s="277"/>
      <c r="G62" s="278"/>
      <c r="H62" s="103"/>
      <c r="I62" s="18"/>
    </row>
    <row r="63" spans="1:9" s="19" customFormat="1" ht="15">
      <c r="A63" s="103"/>
      <c r="B63" s="275"/>
      <c r="C63" s="276" t="s">
        <v>117</v>
      </c>
      <c r="D63" s="103"/>
      <c r="E63" s="103"/>
      <c r="F63" s="277"/>
      <c r="G63" s="278"/>
      <c r="H63" s="103"/>
      <c r="I63" s="18"/>
    </row>
    <row r="64" spans="1:9" s="19" customFormat="1" ht="15">
      <c r="A64" s="103"/>
      <c r="B64" s="275" t="s">
        <v>72</v>
      </c>
      <c r="C64" s="276"/>
      <c r="D64" s="103"/>
      <c r="E64" s="103"/>
      <c r="F64" s="277"/>
      <c r="G64" s="278"/>
      <c r="H64" s="103"/>
      <c r="I64" s="18"/>
    </row>
    <row r="65" spans="1:9" s="19" customFormat="1" ht="15">
      <c r="A65" s="103"/>
      <c r="B65" s="275"/>
      <c r="C65" s="276" t="s">
        <v>117</v>
      </c>
      <c r="D65" s="103"/>
      <c r="E65" s="103"/>
      <c r="F65" s="277"/>
      <c r="G65" s="278"/>
      <c r="H65" s="103"/>
      <c r="I65" s="18"/>
    </row>
    <row r="66" spans="1:9" s="19" customFormat="1" ht="15">
      <c r="A66" s="103"/>
      <c r="B66" s="275" t="s">
        <v>73</v>
      </c>
      <c r="C66" s="276"/>
      <c r="D66" s="103"/>
      <c r="E66" s="103"/>
      <c r="F66" s="277"/>
      <c r="G66" s="278"/>
      <c r="H66" s="103"/>
      <c r="I66" s="18"/>
    </row>
    <row r="67" spans="1:9" s="19" customFormat="1" ht="15">
      <c r="A67" s="103"/>
      <c r="B67" s="275"/>
      <c r="C67" s="276" t="s">
        <v>117</v>
      </c>
      <c r="D67" s="103"/>
      <c r="E67" s="103"/>
      <c r="F67" s="277"/>
      <c r="G67" s="278"/>
      <c r="H67" s="103"/>
      <c r="I67" s="18"/>
    </row>
    <row r="68" spans="1:9" s="19" customFormat="1" ht="15">
      <c r="A68" s="18"/>
      <c r="B68" s="18"/>
      <c r="C68" s="18"/>
      <c r="D68" s="18"/>
      <c r="E68" s="18"/>
      <c r="F68" s="18"/>
      <c r="G68" s="18"/>
      <c r="H68" s="18"/>
      <c r="I68" s="18"/>
    </row>
    <row r="69" spans="1:9" s="43" customFormat="1" ht="30" customHeight="1">
      <c r="A69" s="244" t="s">
        <v>325</v>
      </c>
      <c r="B69" s="244"/>
      <c r="C69" s="244"/>
      <c r="D69" s="244"/>
      <c r="E69" s="244"/>
      <c r="F69" s="244"/>
      <c r="G69" s="244"/>
      <c r="H69" s="244"/>
      <c r="I69" s="18"/>
    </row>
    <row r="70" spans="1:9" s="19" customFormat="1" ht="13.5" customHeight="1">
      <c r="A70" s="18"/>
      <c r="B70" s="18"/>
      <c r="C70" s="112"/>
      <c r="D70" s="112"/>
      <c r="E70" s="112"/>
      <c r="F70" s="112"/>
      <c r="G70" s="112"/>
      <c r="H70" s="112"/>
      <c r="I70" s="18"/>
    </row>
    <row r="71" spans="1:8" s="19" customFormat="1" ht="13.5" customHeight="1" hidden="1">
      <c r="A71" s="244" t="s">
        <v>119</v>
      </c>
      <c r="B71" s="244"/>
      <c r="C71" s="244"/>
      <c r="D71" s="244"/>
      <c r="E71" s="244"/>
      <c r="F71" s="244"/>
      <c r="G71" s="244"/>
      <c r="H71" s="244"/>
    </row>
    <row r="72" spans="1:9" s="19" customFormat="1" ht="13.5" customHeight="1" hidden="1">
      <c r="A72" s="18"/>
      <c r="B72" s="18"/>
      <c r="C72" s="112"/>
      <c r="D72" s="112"/>
      <c r="E72" s="112"/>
      <c r="F72" s="112"/>
      <c r="G72" s="112"/>
      <c r="H72" s="7" t="s">
        <v>97</v>
      </c>
      <c r="I72" s="114"/>
    </row>
    <row r="73" spans="1:9" s="19" customFormat="1" ht="13.5" customHeight="1">
      <c r="A73" s="228" t="s">
        <v>221</v>
      </c>
      <c r="B73" s="229"/>
      <c r="C73" s="115"/>
      <c r="D73" s="116"/>
      <c r="E73" s="116"/>
      <c r="F73" s="116"/>
      <c r="G73" s="116"/>
      <c r="H73" s="116"/>
      <c r="I73" s="117"/>
    </row>
    <row r="74" spans="1:9" s="19" customFormat="1" ht="13.5" customHeight="1">
      <c r="A74" s="18"/>
      <c r="B74" s="18"/>
      <c r="C74" s="112"/>
      <c r="D74" s="112"/>
      <c r="E74" s="112"/>
      <c r="F74" s="112"/>
      <c r="G74" s="112"/>
      <c r="H74" s="112"/>
      <c r="I74" s="18"/>
    </row>
    <row r="75" spans="1:9" s="19" customFormat="1" ht="16.5" customHeight="1">
      <c r="A75" s="62" t="s">
        <v>229</v>
      </c>
      <c r="B75" s="226" t="s">
        <v>326</v>
      </c>
      <c r="C75" s="226"/>
      <c r="D75" s="226"/>
      <c r="E75" s="226"/>
      <c r="F75" s="226"/>
      <c r="G75" s="226"/>
      <c r="H75" s="226"/>
      <c r="I75" s="18"/>
    </row>
    <row r="76" spans="1:9" s="19" customFormat="1" ht="13.5" customHeight="1">
      <c r="A76" s="18"/>
      <c r="B76" s="18"/>
      <c r="C76" s="112"/>
      <c r="D76" s="112"/>
      <c r="E76" s="112"/>
      <c r="F76" s="112"/>
      <c r="G76" s="112"/>
      <c r="H76" s="112"/>
      <c r="I76" s="18"/>
    </row>
    <row r="77" spans="1:9" s="43" customFormat="1" ht="32.25" customHeight="1">
      <c r="A77" s="178" t="s">
        <v>17</v>
      </c>
      <c r="B77" s="196" t="s">
        <v>63</v>
      </c>
      <c r="C77" s="197"/>
      <c r="D77" s="178" t="s">
        <v>196</v>
      </c>
      <c r="E77" s="178"/>
      <c r="F77" s="178" t="s">
        <v>290</v>
      </c>
      <c r="G77" s="178"/>
      <c r="H77" s="190" t="s">
        <v>291</v>
      </c>
      <c r="I77" s="18"/>
    </row>
    <row r="78" spans="1:9" s="43" customFormat="1" ht="39" customHeight="1">
      <c r="A78" s="178"/>
      <c r="B78" s="198"/>
      <c r="C78" s="199"/>
      <c r="D78" s="8" t="s">
        <v>118</v>
      </c>
      <c r="E78" s="35" t="s">
        <v>187</v>
      </c>
      <c r="F78" s="8" t="s">
        <v>118</v>
      </c>
      <c r="G78" s="35" t="s">
        <v>187</v>
      </c>
      <c r="H78" s="191"/>
      <c r="I78" s="18"/>
    </row>
    <row r="79" spans="1:9" s="43" customFormat="1" ht="13.5" customHeight="1">
      <c r="A79" s="8">
        <v>1</v>
      </c>
      <c r="B79" s="174">
        <v>2</v>
      </c>
      <c r="C79" s="175"/>
      <c r="D79" s="8">
        <v>3</v>
      </c>
      <c r="E79" s="8">
        <v>4</v>
      </c>
      <c r="F79" s="8">
        <v>5</v>
      </c>
      <c r="G79" s="8">
        <v>6</v>
      </c>
      <c r="H79" s="8">
        <v>7</v>
      </c>
      <c r="I79" s="18"/>
    </row>
    <row r="80" spans="1:9" s="19" customFormat="1" ht="13.5" customHeight="1">
      <c r="A80" s="92"/>
      <c r="B80" s="230"/>
      <c r="C80" s="231"/>
      <c r="D80" s="8"/>
      <c r="E80" s="8"/>
      <c r="F80" s="8"/>
      <c r="G80" s="8"/>
      <c r="H80" s="8"/>
      <c r="I80" s="18"/>
    </row>
    <row r="81" spans="1:9" s="19" customFormat="1" ht="13.5" customHeight="1">
      <c r="A81" s="92"/>
      <c r="B81" s="230"/>
      <c r="C81" s="231"/>
      <c r="D81" s="8"/>
      <c r="E81" s="8"/>
      <c r="F81" s="8"/>
      <c r="G81" s="8"/>
      <c r="H81" s="8"/>
      <c r="I81" s="18"/>
    </row>
    <row r="82" spans="1:9" s="19" customFormat="1" ht="13.5" customHeight="1">
      <c r="A82" s="92"/>
      <c r="B82" s="230"/>
      <c r="C82" s="231"/>
      <c r="D82" s="8"/>
      <c r="E82" s="8"/>
      <c r="F82" s="8"/>
      <c r="G82" s="8"/>
      <c r="H82" s="8"/>
      <c r="I82" s="18"/>
    </row>
    <row r="83" spans="1:9" s="19" customFormat="1" ht="13.5" customHeight="1">
      <c r="A83" s="92"/>
      <c r="B83" s="230"/>
      <c r="C83" s="231"/>
      <c r="D83" s="8"/>
      <c r="E83" s="8"/>
      <c r="F83" s="8"/>
      <c r="G83" s="8"/>
      <c r="H83" s="8"/>
      <c r="I83" s="18"/>
    </row>
    <row r="84" spans="1:9" s="19" customFormat="1" ht="13.5" customHeight="1">
      <c r="A84" s="92"/>
      <c r="B84" s="230"/>
      <c r="C84" s="231"/>
      <c r="D84" s="8"/>
      <c r="E84" s="8"/>
      <c r="F84" s="8"/>
      <c r="G84" s="8"/>
      <c r="H84" s="8"/>
      <c r="I84" s="18"/>
    </row>
    <row r="85" spans="1:9" s="19" customFormat="1" ht="13.5" customHeight="1">
      <c r="A85" s="18"/>
      <c r="B85" s="18"/>
      <c r="C85" s="112"/>
      <c r="D85" s="112"/>
      <c r="E85" s="112"/>
      <c r="F85" s="112"/>
      <c r="G85" s="112"/>
      <c r="H85" s="112"/>
      <c r="I85" s="18"/>
    </row>
    <row r="86" spans="1:9" s="19" customFormat="1" ht="13.5" customHeight="1">
      <c r="A86" s="111" t="s">
        <v>327</v>
      </c>
      <c r="B86" s="111"/>
      <c r="C86" s="112"/>
      <c r="D86" s="112"/>
      <c r="E86" s="112"/>
      <c r="F86" s="112"/>
      <c r="G86" s="112"/>
      <c r="H86" s="112"/>
      <c r="I86" s="18"/>
    </row>
    <row r="87" spans="1:9" s="19" customFormat="1" ht="13.5" customHeight="1">
      <c r="A87" s="111"/>
      <c r="B87" s="111"/>
      <c r="C87" s="112"/>
      <c r="D87" s="112"/>
      <c r="E87" s="112"/>
      <c r="F87" s="112"/>
      <c r="G87" s="112"/>
      <c r="H87" s="112"/>
      <c r="I87" s="18"/>
    </row>
    <row r="88" spans="1:9" s="43" customFormat="1" ht="72.75" customHeight="1">
      <c r="A88" s="74" t="s">
        <v>27</v>
      </c>
      <c r="B88" s="206" t="s">
        <v>63</v>
      </c>
      <c r="C88" s="208"/>
      <c r="D88" s="74" t="s">
        <v>67</v>
      </c>
      <c r="E88" s="74" t="s">
        <v>68</v>
      </c>
      <c r="F88" s="74" t="s">
        <v>197</v>
      </c>
      <c r="G88" s="74" t="s">
        <v>198</v>
      </c>
      <c r="H88" s="74" t="s">
        <v>292</v>
      </c>
      <c r="I88" s="74" t="s">
        <v>293</v>
      </c>
    </row>
    <row r="89" spans="1:9" s="43" customFormat="1" ht="13.5" customHeight="1">
      <c r="A89" s="74">
        <v>1</v>
      </c>
      <c r="B89" s="206">
        <v>2</v>
      </c>
      <c r="C89" s="208"/>
      <c r="D89" s="74">
        <v>3</v>
      </c>
      <c r="E89" s="74">
        <v>4</v>
      </c>
      <c r="F89" s="74">
        <v>5</v>
      </c>
      <c r="G89" s="74">
        <v>6</v>
      </c>
      <c r="H89" s="74">
        <v>7</v>
      </c>
      <c r="I89" s="74">
        <v>8</v>
      </c>
    </row>
    <row r="90" spans="1:9" s="43" customFormat="1" ht="13.5" customHeight="1" hidden="1">
      <c r="A90" s="279"/>
      <c r="B90" s="275" t="s">
        <v>105</v>
      </c>
      <c r="C90" s="276"/>
      <c r="D90" s="279"/>
      <c r="E90" s="279"/>
      <c r="F90" s="279"/>
      <c r="G90" s="279"/>
      <c r="H90" s="279"/>
      <c r="I90" s="279"/>
    </row>
    <row r="91" spans="1:9" s="19" customFormat="1" ht="13.5" customHeight="1">
      <c r="A91" s="280"/>
      <c r="B91" s="275" t="s">
        <v>69</v>
      </c>
      <c r="C91" s="276"/>
      <c r="D91" s="280"/>
      <c r="E91" s="280"/>
      <c r="F91" s="280"/>
      <c r="G91" s="280"/>
      <c r="H91" s="280"/>
      <c r="I91" s="280"/>
    </row>
    <row r="92" spans="1:9" s="19" customFormat="1" ht="13.5" customHeight="1">
      <c r="A92" s="280"/>
      <c r="B92" s="275" t="s">
        <v>70</v>
      </c>
      <c r="C92" s="276"/>
      <c r="D92" s="280"/>
      <c r="E92" s="280"/>
      <c r="F92" s="280"/>
      <c r="G92" s="280"/>
      <c r="H92" s="280"/>
      <c r="I92" s="280"/>
    </row>
    <row r="93" spans="1:9" s="19" customFormat="1" ht="13.5" customHeight="1">
      <c r="A93" s="280"/>
      <c r="B93" s="275"/>
      <c r="C93" s="276"/>
      <c r="D93" s="280"/>
      <c r="E93" s="280"/>
      <c r="F93" s="280"/>
      <c r="G93" s="280"/>
      <c r="H93" s="280"/>
      <c r="I93" s="280"/>
    </row>
    <row r="94" spans="1:9" s="19" customFormat="1" ht="13.5" customHeight="1">
      <c r="A94" s="280"/>
      <c r="B94" s="275" t="s">
        <v>71</v>
      </c>
      <c r="C94" s="276"/>
      <c r="D94" s="280"/>
      <c r="E94" s="280"/>
      <c r="F94" s="280"/>
      <c r="G94" s="280"/>
      <c r="H94" s="280"/>
      <c r="I94" s="280"/>
    </row>
    <row r="95" spans="1:9" s="19" customFormat="1" ht="13.5" customHeight="1">
      <c r="A95" s="280"/>
      <c r="B95" s="275"/>
      <c r="C95" s="276" t="s">
        <v>117</v>
      </c>
      <c r="D95" s="280"/>
      <c r="E95" s="280"/>
      <c r="F95" s="280"/>
      <c r="G95" s="280"/>
      <c r="H95" s="280"/>
      <c r="I95" s="280"/>
    </row>
    <row r="96" spans="1:9" s="19" customFormat="1" ht="13.5" customHeight="1">
      <c r="A96" s="280"/>
      <c r="B96" s="275" t="s">
        <v>72</v>
      </c>
      <c r="C96" s="276"/>
      <c r="D96" s="280"/>
      <c r="E96" s="280"/>
      <c r="F96" s="280"/>
      <c r="G96" s="280"/>
      <c r="H96" s="280"/>
      <c r="I96" s="280"/>
    </row>
    <row r="97" spans="1:9" s="19" customFormat="1" ht="13.5" customHeight="1">
      <c r="A97" s="280"/>
      <c r="B97" s="275"/>
      <c r="C97" s="276" t="s">
        <v>117</v>
      </c>
      <c r="D97" s="280"/>
      <c r="E97" s="280"/>
      <c r="F97" s="280"/>
      <c r="G97" s="280"/>
      <c r="H97" s="280"/>
      <c r="I97" s="280"/>
    </row>
    <row r="98" spans="1:9" s="19" customFormat="1" ht="13.5" customHeight="1">
      <c r="A98" s="280"/>
      <c r="B98" s="275" t="s">
        <v>73</v>
      </c>
      <c r="C98" s="276"/>
      <c r="D98" s="280"/>
      <c r="E98" s="280"/>
      <c r="F98" s="280"/>
      <c r="G98" s="280"/>
      <c r="H98" s="280"/>
      <c r="I98" s="280"/>
    </row>
    <row r="99" spans="1:9" s="19" customFormat="1" ht="13.5" customHeight="1">
      <c r="A99" s="280"/>
      <c r="B99" s="275"/>
      <c r="C99" s="276" t="s">
        <v>117</v>
      </c>
      <c r="D99" s="280"/>
      <c r="E99" s="280"/>
      <c r="F99" s="280"/>
      <c r="G99" s="280"/>
      <c r="H99" s="280"/>
      <c r="I99" s="280"/>
    </row>
    <row r="100" spans="1:9" s="19" customFormat="1" ht="13.5" customHeight="1">
      <c r="A100" s="281"/>
      <c r="B100" s="281"/>
      <c r="C100" s="18"/>
      <c r="D100" s="18"/>
      <c r="E100" s="18"/>
      <c r="F100" s="18"/>
      <c r="G100" s="18"/>
      <c r="H100" s="18"/>
      <c r="I100" s="18"/>
    </row>
    <row r="101" spans="1:9" s="19" customFormat="1" ht="29.25" customHeight="1">
      <c r="A101" s="244" t="s">
        <v>294</v>
      </c>
      <c r="B101" s="244"/>
      <c r="C101" s="244"/>
      <c r="D101" s="244"/>
      <c r="E101" s="244"/>
      <c r="F101" s="244"/>
      <c r="G101" s="244"/>
      <c r="H101" s="244"/>
      <c r="I101" s="18"/>
    </row>
    <row r="102" spans="1:9" s="19" customFormat="1" ht="13.5" customHeight="1">
      <c r="A102" s="111"/>
      <c r="B102" s="111"/>
      <c r="C102" s="112"/>
      <c r="D102" s="112"/>
      <c r="E102" s="112"/>
      <c r="F102" s="112"/>
      <c r="G102" s="112"/>
      <c r="H102" s="112"/>
      <c r="I102" s="18"/>
    </row>
    <row r="103" spans="1:9" s="43" customFormat="1" ht="13.5" customHeight="1" hidden="1">
      <c r="A103" s="245" t="s">
        <v>120</v>
      </c>
      <c r="B103" s="245"/>
      <c r="C103" s="245"/>
      <c r="D103" s="245"/>
      <c r="E103" s="245"/>
      <c r="F103" s="245"/>
      <c r="G103" s="245"/>
      <c r="H103" s="245"/>
      <c r="I103" s="40"/>
    </row>
    <row r="104" spans="1:9" s="43" customFormat="1" ht="13.5" customHeight="1" hidden="1">
      <c r="A104" s="56"/>
      <c r="B104" s="56"/>
      <c r="C104" s="57"/>
      <c r="D104" s="57"/>
      <c r="E104" s="57"/>
      <c r="F104" s="57"/>
      <c r="G104" s="57"/>
      <c r="H104" s="57"/>
      <c r="I104" s="40"/>
    </row>
    <row r="105" spans="1:9" s="43" customFormat="1" ht="13.5" customHeight="1" hidden="1">
      <c r="A105" s="58"/>
      <c r="B105" s="58"/>
      <c r="C105" s="59"/>
      <c r="D105" s="58"/>
      <c r="E105" s="58"/>
      <c r="F105" s="58"/>
      <c r="G105" s="58"/>
      <c r="H105" s="58"/>
      <c r="I105" s="44" t="s">
        <v>97</v>
      </c>
    </row>
    <row r="106" spans="1:9" s="83" customFormat="1" ht="13.5" customHeight="1">
      <c r="A106" s="232" t="s">
        <v>221</v>
      </c>
      <c r="B106" s="233"/>
      <c r="C106" s="118"/>
      <c r="D106" s="119"/>
      <c r="E106" s="119"/>
      <c r="F106" s="242"/>
      <c r="G106" s="243"/>
      <c r="H106" s="119"/>
      <c r="I106" s="119"/>
    </row>
    <row r="107" spans="1:9" s="5" customFormat="1" ht="13.5" customHeight="1">
      <c r="A107" s="282"/>
      <c r="B107" s="282"/>
      <c r="C107" s="283"/>
      <c r="D107" s="283"/>
      <c r="E107" s="283"/>
      <c r="F107" s="283"/>
      <c r="G107" s="283"/>
      <c r="H107" s="283"/>
      <c r="I107" s="2"/>
    </row>
    <row r="108" spans="1:9" s="5" customFormat="1" ht="32.25" customHeight="1">
      <c r="A108" s="284"/>
      <c r="B108" s="285" t="s">
        <v>185</v>
      </c>
      <c r="C108" s="285"/>
      <c r="D108" s="286"/>
      <c r="E108" s="286"/>
      <c r="F108" s="264"/>
      <c r="G108" s="265" t="s">
        <v>186</v>
      </c>
      <c r="H108" s="265"/>
      <c r="I108" s="2"/>
    </row>
    <row r="109" spans="1:9" s="5" customFormat="1" ht="15">
      <c r="A109" s="2"/>
      <c r="B109" s="2"/>
      <c r="C109" s="2"/>
      <c r="D109" s="287" t="s">
        <v>8</v>
      </c>
      <c r="E109" s="287"/>
      <c r="F109" s="2"/>
      <c r="G109" s="269" t="s">
        <v>38</v>
      </c>
      <c r="H109" s="269"/>
      <c r="I109" s="2"/>
    </row>
    <row r="110" spans="1:9" s="5" customFormat="1" ht="47.25" customHeight="1">
      <c r="A110" s="284"/>
      <c r="B110" s="288" t="s">
        <v>331</v>
      </c>
      <c r="C110" s="288"/>
      <c r="D110" s="286"/>
      <c r="E110" s="286"/>
      <c r="F110" s="264"/>
      <c r="G110" s="265" t="s">
        <v>330</v>
      </c>
      <c r="H110" s="265"/>
      <c r="I110" s="2"/>
    </row>
    <row r="111" spans="1:9" s="5" customFormat="1" ht="16.5">
      <c r="A111" s="267"/>
      <c r="B111" s="267"/>
      <c r="C111" s="2"/>
      <c r="D111" s="287" t="s">
        <v>8</v>
      </c>
      <c r="E111" s="287"/>
      <c r="F111" s="2"/>
      <c r="G111" s="269" t="s">
        <v>38</v>
      </c>
      <c r="H111" s="269"/>
      <c r="I111" s="2"/>
    </row>
    <row r="112" spans="1:9" s="5" customFormat="1" ht="36" customHeight="1" hidden="1">
      <c r="A112" s="284"/>
      <c r="B112" s="284"/>
      <c r="C112" s="284" t="s">
        <v>60</v>
      </c>
      <c r="D112" s="286"/>
      <c r="E112" s="286"/>
      <c r="F112" s="264"/>
      <c r="G112" s="265" t="s">
        <v>61</v>
      </c>
      <c r="H112" s="265"/>
      <c r="I112" s="2"/>
    </row>
    <row r="113" spans="1:9" s="5" customFormat="1" ht="16.5" hidden="1">
      <c r="A113" s="267"/>
      <c r="B113" s="267"/>
      <c r="C113" s="2"/>
      <c r="D113" s="287" t="s">
        <v>8</v>
      </c>
      <c r="E113" s="287"/>
      <c r="F113" s="2"/>
      <c r="G113" s="269" t="s">
        <v>38</v>
      </c>
      <c r="H113" s="269"/>
      <c r="I113" s="2"/>
    </row>
    <row r="114" spans="1:9" s="5" customFormat="1" ht="15" hidden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s="5" customFormat="1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s="5" customFormat="1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s="5" customFormat="1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s="5" customFormat="1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s="11" customFormat="1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s="11" customFormat="1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s="11" customFormat="1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s="11" customFormat="1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s="11" customFormat="1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s="11" customFormat="1" ht="15">
      <c r="A124" s="10"/>
      <c r="B124" s="10"/>
      <c r="C124" s="10"/>
      <c r="D124" s="10"/>
      <c r="E124" s="10"/>
      <c r="F124" s="10"/>
      <c r="G124" s="10"/>
      <c r="H124" s="10"/>
      <c r="I124" s="10"/>
    </row>
  </sheetData>
  <sheetProtection/>
  <mergeCells count="108">
    <mergeCell ref="B27:C27"/>
    <mergeCell ref="F67:G67"/>
    <mergeCell ref="F66:G66"/>
    <mergeCell ref="F64:G64"/>
    <mergeCell ref="F58:G58"/>
    <mergeCell ref="F65:G65"/>
    <mergeCell ref="F61:G61"/>
    <mergeCell ref="F60:G60"/>
    <mergeCell ref="F77:G77"/>
    <mergeCell ref="A103:H103"/>
    <mergeCell ref="A77:A78"/>
    <mergeCell ref="D77:E77"/>
    <mergeCell ref="B82:C82"/>
    <mergeCell ref="B84:C84"/>
    <mergeCell ref="B95:C95"/>
    <mergeCell ref="B96:C96"/>
    <mergeCell ref="B97:C97"/>
    <mergeCell ref="B98:C98"/>
    <mergeCell ref="A69:H69"/>
    <mergeCell ref="B81:C81"/>
    <mergeCell ref="B80:C80"/>
    <mergeCell ref="B99:C99"/>
    <mergeCell ref="D111:E111"/>
    <mergeCell ref="G111:H111"/>
    <mergeCell ref="D109:E109"/>
    <mergeCell ref="G109:H109"/>
    <mergeCell ref="G110:H110"/>
    <mergeCell ref="G108:H108"/>
    <mergeCell ref="F106:G106"/>
    <mergeCell ref="H77:H78"/>
    <mergeCell ref="A101:H101"/>
    <mergeCell ref="B33:C33"/>
    <mergeCell ref="B34:C34"/>
    <mergeCell ref="F59:G59"/>
    <mergeCell ref="B75:H75"/>
    <mergeCell ref="A71:H71"/>
    <mergeCell ref="B56:C56"/>
    <mergeCell ref="B57:C57"/>
    <mergeCell ref="B65:C65"/>
    <mergeCell ref="H17:H18"/>
    <mergeCell ref="F17:G17"/>
    <mergeCell ref="B17:C18"/>
    <mergeCell ref="F56:G56"/>
    <mergeCell ref="B25:C25"/>
    <mergeCell ref="B29:C29"/>
    <mergeCell ref="B23:C23"/>
    <mergeCell ref="B21:C21"/>
    <mergeCell ref="B22:C22"/>
    <mergeCell ref="A17:A18"/>
    <mergeCell ref="E17:E18"/>
    <mergeCell ref="B31:C31"/>
    <mergeCell ref="B58:C58"/>
    <mergeCell ref="F63:G63"/>
    <mergeCell ref="F57:G57"/>
    <mergeCell ref="D17:D18"/>
    <mergeCell ref="B63:C63"/>
    <mergeCell ref="F62:G62"/>
    <mergeCell ref="B30:C30"/>
    <mergeCell ref="B43:C43"/>
    <mergeCell ref="L1:O1"/>
    <mergeCell ref="B19:C19"/>
    <mergeCell ref="B20:C20"/>
    <mergeCell ref="B24:C24"/>
    <mergeCell ref="B15:H15"/>
    <mergeCell ref="A2:H2"/>
    <mergeCell ref="B4:D4"/>
    <mergeCell ref="F5:I5"/>
    <mergeCell ref="B7:D7"/>
    <mergeCell ref="B42:C42"/>
    <mergeCell ref="B8:D8"/>
    <mergeCell ref="F8:I8"/>
    <mergeCell ref="B5:E5"/>
    <mergeCell ref="B10:E10"/>
    <mergeCell ref="F10:G10"/>
    <mergeCell ref="B11:E11"/>
    <mergeCell ref="F11:I11"/>
    <mergeCell ref="B28:C28"/>
    <mergeCell ref="B32:C32"/>
    <mergeCell ref="B94:C94"/>
    <mergeCell ref="B13:F13"/>
    <mergeCell ref="B9:E9"/>
    <mergeCell ref="F9:G9"/>
    <mergeCell ref="B59:C59"/>
    <mergeCell ref="B60:C60"/>
    <mergeCell ref="B61:C61"/>
    <mergeCell ref="B41:C41"/>
    <mergeCell ref="B52:C52"/>
    <mergeCell ref="B26:C26"/>
    <mergeCell ref="B83:C83"/>
    <mergeCell ref="B67:C67"/>
    <mergeCell ref="B62:C62"/>
    <mergeCell ref="B64:C64"/>
    <mergeCell ref="B66:C66"/>
    <mergeCell ref="A106:B106"/>
    <mergeCell ref="B90:C90"/>
    <mergeCell ref="B91:C91"/>
    <mergeCell ref="B92:C92"/>
    <mergeCell ref="B93:C93"/>
    <mergeCell ref="G112:H112"/>
    <mergeCell ref="D113:E113"/>
    <mergeCell ref="G113:H113"/>
    <mergeCell ref="B108:C108"/>
    <mergeCell ref="B110:C110"/>
    <mergeCell ref="A73:B73"/>
    <mergeCell ref="B88:C88"/>
    <mergeCell ref="B89:C89"/>
    <mergeCell ref="B79:C79"/>
    <mergeCell ref="B77:C78"/>
  </mergeCells>
  <printOptions horizontalCentered="1"/>
  <pageMargins left="0" right="0" top="0" bottom="0" header="0" footer="0"/>
  <pageSetup fitToHeight="2" horizontalDpi="600" verticalDpi="600" orientation="landscape" paperSize="9" scale="74" r:id="rId1"/>
  <rowBreaks count="1" manualBreakCount="1">
    <brk id="67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122"/>
  <sheetViews>
    <sheetView view="pageBreakPreview" zoomScaleSheetLayoutView="100" zoomScalePageLayoutView="0" workbookViewId="0" topLeftCell="A1">
      <selection activeCell="A1" sqref="A1:IV118"/>
    </sheetView>
  </sheetViews>
  <sheetFormatPr defaultColWidth="9.00390625" defaultRowHeight="15.75"/>
  <cols>
    <col min="1" max="1" width="10.75390625" style="4" customWidth="1"/>
    <col min="2" max="2" width="9.25390625" style="4" customWidth="1"/>
    <col min="3" max="3" width="28.75390625" style="4" customWidth="1"/>
    <col min="4" max="4" width="10.50390625" style="4" customWidth="1"/>
    <col min="5" max="5" width="11.75390625" style="4" customWidth="1"/>
    <col min="6" max="6" width="12.75390625" style="4" customWidth="1"/>
    <col min="7" max="7" width="13.50390625" style="4" customWidth="1"/>
    <col min="8" max="8" width="35.125" style="4" customWidth="1"/>
    <col min="9" max="9" width="14.50390625" style="4" customWidth="1"/>
    <col min="10" max="16384" width="9.00390625" style="1" customWidth="1"/>
  </cols>
  <sheetData>
    <row r="1" spans="8:15" s="18" customFormat="1" ht="76.5" customHeight="1">
      <c r="H1" s="272" t="s">
        <v>295</v>
      </c>
      <c r="L1" s="289" t="s">
        <v>175</v>
      </c>
      <c r="M1" s="289"/>
      <c r="N1" s="289"/>
      <c r="O1" s="289"/>
    </row>
    <row r="2" spans="1:9" s="19" customFormat="1" ht="18" thickBot="1">
      <c r="A2" s="183" t="s">
        <v>284</v>
      </c>
      <c r="B2" s="183"/>
      <c r="C2" s="183"/>
      <c r="D2" s="183"/>
      <c r="E2" s="183"/>
      <c r="F2" s="183"/>
      <c r="G2" s="183"/>
      <c r="H2" s="183"/>
      <c r="I2" s="18"/>
    </row>
    <row r="3" spans="1:9" s="19" customFormat="1" ht="15">
      <c r="A3" s="18"/>
      <c r="B3" s="18"/>
      <c r="C3" s="18"/>
      <c r="D3" s="18"/>
      <c r="E3" s="18"/>
      <c r="F3" s="18"/>
      <c r="G3" s="18"/>
      <c r="H3" s="18"/>
      <c r="I3" s="18"/>
    </row>
    <row r="4" spans="1:10" s="19" customFormat="1" ht="15">
      <c r="A4" s="20" t="s">
        <v>19</v>
      </c>
      <c r="B4" s="185" t="s">
        <v>39</v>
      </c>
      <c r="C4" s="185"/>
      <c r="D4" s="185"/>
      <c r="E4" s="21"/>
      <c r="F4" s="21"/>
      <c r="G4" s="9" t="s">
        <v>201</v>
      </c>
      <c r="H4" s="14"/>
      <c r="I4" s="15"/>
      <c r="J4" s="14"/>
    </row>
    <row r="5" spans="1:10" s="19" customFormat="1" ht="15">
      <c r="A5" s="23" t="s">
        <v>1</v>
      </c>
      <c r="B5" s="186" t="s">
        <v>64</v>
      </c>
      <c r="C5" s="186"/>
      <c r="D5" s="186"/>
      <c r="E5" s="186"/>
      <c r="F5" s="184" t="s">
        <v>213</v>
      </c>
      <c r="G5" s="184"/>
      <c r="H5" s="184"/>
      <c r="I5" s="184"/>
      <c r="J5" s="16"/>
    </row>
    <row r="6" spans="1:10" s="19" customFormat="1" ht="15">
      <c r="A6" s="23"/>
      <c r="B6" s="16"/>
      <c r="C6" s="16"/>
      <c r="D6" s="16"/>
      <c r="E6" s="17"/>
      <c r="F6" s="16"/>
      <c r="G6" s="16"/>
      <c r="H6" s="16"/>
      <c r="I6" s="16"/>
      <c r="J6" s="16"/>
    </row>
    <row r="7" spans="1:10" s="43" customFormat="1" ht="15">
      <c r="A7" s="20" t="s">
        <v>20</v>
      </c>
      <c r="B7" s="185" t="s">
        <v>39</v>
      </c>
      <c r="C7" s="185"/>
      <c r="D7" s="185"/>
      <c r="E7" s="21"/>
      <c r="F7" s="21"/>
      <c r="G7" s="9" t="s">
        <v>202</v>
      </c>
      <c r="H7" s="14"/>
      <c r="I7" s="15"/>
      <c r="J7" s="42"/>
    </row>
    <row r="8" spans="1:10" s="19" customFormat="1" ht="15">
      <c r="A8" s="23" t="s">
        <v>1</v>
      </c>
      <c r="B8" s="184" t="s">
        <v>225</v>
      </c>
      <c r="C8" s="184"/>
      <c r="D8" s="184"/>
      <c r="E8" s="108"/>
      <c r="F8" s="184" t="s">
        <v>213</v>
      </c>
      <c r="G8" s="184"/>
      <c r="H8" s="184"/>
      <c r="I8" s="184"/>
      <c r="J8" s="16"/>
    </row>
    <row r="9" spans="1:10" s="19" customFormat="1" ht="15">
      <c r="A9" s="20"/>
      <c r="B9" s="185"/>
      <c r="C9" s="185"/>
      <c r="D9" s="185"/>
      <c r="E9" s="185"/>
      <c r="F9" s="238"/>
      <c r="G9" s="238"/>
      <c r="H9" s="14"/>
      <c r="I9" s="15"/>
      <c r="J9" s="16"/>
    </row>
    <row r="10" spans="1:10" s="19" customFormat="1" ht="15">
      <c r="A10" s="20" t="s">
        <v>25</v>
      </c>
      <c r="B10" s="185" t="s">
        <v>200</v>
      </c>
      <c r="C10" s="185"/>
      <c r="D10" s="185"/>
      <c r="E10" s="185"/>
      <c r="F10" s="238" t="s">
        <v>208</v>
      </c>
      <c r="G10" s="238"/>
      <c r="H10" s="14"/>
      <c r="I10" s="15"/>
      <c r="J10" s="16"/>
    </row>
    <row r="11" spans="1:10" s="19" customFormat="1" ht="32.25" customHeight="1">
      <c r="A11" s="23"/>
      <c r="B11" s="239" t="s">
        <v>322</v>
      </c>
      <c r="C11" s="239"/>
      <c r="D11" s="239"/>
      <c r="E11" s="239"/>
      <c r="F11" s="184" t="s">
        <v>285</v>
      </c>
      <c r="G11" s="184"/>
      <c r="H11" s="184"/>
      <c r="I11" s="184"/>
      <c r="J11" s="16"/>
    </row>
    <row r="12" spans="1:9" s="19" customFormat="1" ht="15">
      <c r="A12" s="12"/>
      <c r="B12" s="12"/>
      <c r="C12" s="18"/>
      <c r="D12" s="18"/>
      <c r="E12" s="18"/>
      <c r="F12" s="18"/>
      <c r="G12" s="18"/>
      <c r="H12" s="18"/>
      <c r="I12" s="18"/>
    </row>
    <row r="13" spans="1:9" s="19" customFormat="1" ht="15.75" customHeight="1">
      <c r="A13" s="109" t="s">
        <v>26</v>
      </c>
      <c r="B13" s="210" t="s">
        <v>333</v>
      </c>
      <c r="C13" s="210"/>
      <c r="D13" s="210"/>
      <c r="E13" s="210"/>
      <c r="F13" s="210"/>
      <c r="G13" s="63"/>
      <c r="H13" s="63"/>
      <c r="I13" s="18"/>
    </row>
    <row r="14" spans="1:9" s="19" customFormat="1" ht="15.75" customHeight="1">
      <c r="A14" s="109"/>
      <c r="B14" s="34"/>
      <c r="C14" s="34"/>
      <c r="D14" s="34"/>
      <c r="E14" s="34"/>
      <c r="F14" s="34"/>
      <c r="G14" s="63"/>
      <c r="H14" s="63"/>
      <c r="I14" s="18"/>
    </row>
    <row r="15" spans="1:9" s="19" customFormat="1" ht="15.75" customHeight="1">
      <c r="A15" s="62" t="s">
        <v>228</v>
      </c>
      <c r="B15" s="210" t="s">
        <v>323</v>
      </c>
      <c r="C15" s="210"/>
      <c r="D15" s="210"/>
      <c r="E15" s="210"/>
      <c r="F15" s="210"/>
      <c r="G15" s="210"/>
      <c r="H15" s="210"/>
      <c r="I15" s="18"/>
    </row>
    <row r="16" spans="1:9" s="19" customFormat="1" ht="15">
      <c r="A16" s="18"/>
      <c r="B16" s="18"/>
      <c r="C16" s="18"/>
      <c r="D16" s="18"/>
      <c r="E16" s="18"/>
      <c r="F16" s="18"/>
      <c r="G16" s="18"/>
      <c r="H16" s="7" t="s">
        <v>97</v>
      </c>
      <c r="I16" s="18"/>
    </row>
    <row r="17" spans="1:9" s="64" customFormat="1" ht="42.75" customHeight="1">
      <c r="A17" s="190" t="s">
        <v>267</v>
      </c>
      <c r="B17" s="196" t="s">
        <v>63</v>
      </c>
      <c r="C17" s="197"/>
      <c r="D17" s="190" t="s">
        <v>231</v>
      </c>
      <c r="E17" s="190" t="s">
        <v>238</v>
      </c>
      <c r="F17" s="174" t="s">
        <v>286</v>
      </c>
      <c r="G17" s="175"/>
      <c r="H17" s="190" t="s">
        <v>287</v>
      </c>
      <c r="I17" s="110"/>
    </row>
    <row r="18" spans="1:9" s="64" customFormat="1" ht="87" customHeight="1">
      <c r="A18" s="191"/>
      <c r="B18" s="198"/>
      <c r="C18" s="199"/>
      <c r="D18" s="191"/>
      <c r="E18" s="191"/>
      <c r="F18" s="8" t="s">
        <v>164</v>
      </c>
      <c r="G18" s="33" t="s">
        <v>187</v>
      </c>
      <c r="H18" s="191"/>
      <c r="I18" s="110"/>
    </row>
    <row r="19" spans="1:9" s="30" customFormat="1" ht="15.75" customHeight="1">
      <c r="A19" s="82">
        <v>1</v>
      </c>
      <c r="B19" s="240">
        <v>2</v>
      </c>
      <c r="C19" s="241"/>
      <c r="D19" s="82">
        <v>3</v>
      </c>
      <c r="E19" s="82">
        <v>4</v>
      </c>
      <c r="F19" s="82">
        <v>5</v>
      </c>
      <c r="G19" s="82">
        <v>6</v>
      </c>
      <c r="H19" s="82">
        <v>7</v>
      </c>
      <c r="I19" s="100"/>
    </row>
    <row r="20" spans="1:9" s="113" customFormat="1" ht="29.25" customHeight="1">
      <c r="A20" s="148" t="s">
        <v>199</v>
      </c>
      <c r="B20" s="246" t="s">
        <v>170</v>
      </c>
      <c r="C20" s="247"/>
      <c r="D20" s="105"/>
      <c r="E20" s="105"/>
      <c r="F20" s="105"/>
      <c r="G20" s="105"/>
      <c r="H20" s="105"/>
      <c r="I20" s="80"/>
    </row>
    <row r="21" spans="1:9" s="30" customFormat="1" ht="15.75" customHeight="1" hidden="1">
      <c r="A21" s="124" t="s">
        <v>49</v>
      </c>
      <c r="B21" s="230" t="s">
        <v>121</v>
      </c>
      <c r="C21" s="231"/>
      <c r="D21" s="125"/>
      <c r="E21" s="125"/>
      <c r="F21" s="125"/>
      <c r="G21" s="129" t="s">
        <v>59</v>
      </c>
      <c r="H21" s="82"/>
      <c r="I21" s="100"/>
    </row>
    <row r="22" spans="1:9" s="30" customFormat="1" ht="12.75" hidden="1">
      <c r="A22" s="8">
        <v>2120</v>
      </c>
      <c r="B22" s="230" t="s">
        <v>122</v>
      </c>
      <c r="C22" s="231"/>
      <c r="D22" s="125"/>
      <c r="E22" s="125"/>
      <c r="F22" s="125"/>
      <c r="G22" s="129" t="s">
        <v>59</v>
      </c>
      <c r="H22" s="82"/>
      <c r="I22" s="100"/>
    </row>
    <row r="23" spans="1:9" s="30" customFormat="1" ht="15.75" customHeight="1">
      <c r="A23" s="8">
        <v>2210</v>
      </c>
      <c r="B23" s="230" t="s">
        <v>123</v>
      </c>
      <c r="C23" s="231"/>
      <c r="D23" s="125">
        <f>'2019-2(14.1;14.2;14.3)спЦДМ'!E12</f>
        <v>16434</v>
      </c>
      <c r="E23" s="125">
        <f>'2019-2(14.1;14.2;14.3)спЦДМ'!D52</f>
        <v>41700</v>
      </c>
      <c r="F23" s="125">
        <f>'2019-2(14.1;14.2;14.3)спЦДМ'!I52</f>
        <v>30640</v>
      </c>
      <c r="G23" s="129" t="s">
        <v>59</v>
      </c>
      <c r="H23" s="82"/>
      <c r="I23" s="100"/>
    </row>
    <row r="24" spans="1:9" s="30" customFormat="1" ht="15.75" customHeight="1" hidden="1">
      <c r="A24" s="8">
        <v>2220</v>
      </c>
      <c r="B24" s="230" t="s">
        <v>40</v>
      </c>
      <c r="C24" s="231"/>
      <c r="D24" s="125"/>
      <c r="E24" s="125"/>
      <c r="F24" s="125">
        <f>'2019-2(14.1;14.2;14.3)спЦДМ'!I53</f>
        <v>0</v>
      </c>
      <c r="G24" s="129" t="s">
        <v>59</v>
      </c>
      <c r="H24" s="82"/>
      <c r="I24" s="100"/>
    </row>
    <row r="25" spans="1:9" s="30" customFormat="1" ht="15.75" customHeight="1" hidden="1">
      <c r="A25" s="8">
        <v>2230</v>
      </c>
      <c r="B25" s="230" t="s">
        <v>41</v>
      </c>
      <c r="C25" s="231"/>
      <c r="D25" s="125"/>
      <c r="E25" s="125"/>
      <c r="F25" s="125">
        <f>'2019-2(14.1;14.2;14.3)спЦДМ'!I54</f>
        <v>0</v>
      </c>
      <c r="G25" s="129" t="s">
        <v>59</v>
      </c>
      <c r="H25" s="82"/>
      <c r="I25" s="100"/>
    </row>
    <row r="26" spans="1:9" s="30" customFormat="1" ht="12.75">
      <c r="A26" s="8">
        <v>2240</v>
      </c>
      <c r="B26" s="230" t="s">
        <v>42</v>
      </c>
      <c r="C26" s="231"/>
      <c r="D26" s="125">
        <f>'2019-2(14.1;14.2;14.3)спЦДМ'!E15</f>
        <v>27044</v>
      </c>
      <c r="E26" s="125">
        <f>'2019-2(14.1;14.2;14.3)спЦДМ'!D55</f>
        <v>101300</v>
      </c>
      <c r="F26" s="125">
        <f>'2019-2(14.1;14.2;14.3)спЦДМ'!I55</f>
        <v>136360</v>
      </c>
      <c r="G26" s="129" t="s">
        <v>59</v>
      </c>
      <c r="H26" s="82"/>
      <c r="I26" s="100"/>
    </row>
    <row r="27" spans="1:9" s="30" customFormat="1" ht="15.75" customHeight="1" hidden="1">
      <c r="A27" s="8">
        <v>2250</v>
      </c>
      <c r="B27" s="230" t="s">
        <v>43</v>
      </c>
      <c r="C27" s="231"/>
      <c r="D27" s="125"/>
      <c r="E27" s="125"/>
      <c r="F27" s="125"/>
      <c r="G27" s="144"/>
      <c r="H27" s="82"/>
      <c r="I27" s="100"/>
    </row>
    <row r="28" spans="1:9" s="30" customFormat="1" ht="15.75" customHeight="1" hidden="1">
      <c r="A28" s="8">
        <v>2260</v>
      </c>
      <c r="B28" s="230" t="s">
        <v>124</v>
      </c>
      <c r="C28" s="231"/>
      <c r="D28" s="125"/>
      <c r="E28" s="125"/>
      <c r="F28" s="125"/>
      <c r="G28" s="125"/>
      <c r="H28" s="82"/>
      <c r="I28" s="100"/>
    </row>
    <row r="29" spans="1:9" s="30" customFormat="1" ht="20.25" customHeight="1" hidden="1">
      <c r="A29" s="8">
        <v>2270</v>
      </c>
      <c r="B29" s="230" t="s">
        <v>44</v>
      </c>
      <c r="C29" s="231"/>
      <c r="D29" s="125">
        <f>SUM(D30:D32)</f>
        <v>0</v>
      </c>
      <c r="E29" s="125">
        <f>SUM(E30:E32)</f>
        <v>0</v>
      </c>
      <c r="F29" s="125">
        <f>SUM(F30:F32)</f>
        <v>0</v>
      </c>
      <c r="G29" s="125" t="s">
        <v>59</v>
      </c>
      <c r="H29" s="274"/>
      <c r="I29" s="100"/>
    </row>
    <row r="30" spans="1:9" s="30" customFormat="1" ht="18" customHeight="1" hidden="1">
      <c r="A30" s="8">
        <v>2271</v>
      </c>
      <c r="B30" s="230" t="s">
        <v>139</v>
      </c>
      <c r="C30" s="231"/>
      <c r="D30" s="125"/>
      <c r="E30" s="125"/>
      <c r="F30" s="125"/>
      <c r="G30" s="125" t="s">
        <v>59</v>
      </c>
      <c r="H30" s="274"/>
      <c r="I30" s="100"/>
    </row>
    <row r="31" spans="1:9" s="30" customFormat="1" ht="18.75" customHeight="1" hidden="1">
      <c r="A31" s="8">
        <v>2272</v>
      </c>
      <c r="B31" s="230" t="s">
        <v>140</v>
      </c>
      <c r="C31" s="231"/>
      <c r="D31" s="125"/>
      <c r="E31" s="125"/>
      <c r="F31" s="125"/>
      <c r="G31" s="125" t="s">
        <v>59</v>
      </c>
      <c r="H31" s="274"/>
      <c r="I31" s="100"/>
    </row>
    <row r="32" spans="1:9" s="30" customFormat="1" ht="18.75" customHeight="1" hidden="1">
      <c r="A32" s="8">
        <v>2273</v>
      </c>
      <c r="B32" s="230" t="s">
        <v>141</v>
      </c>
      <c r="C32" s="231"/>
      <c r="D32" s="125"/>
      <c r="E32" s="125"/>
      <c r="F32" s="125"/>
      <c r="G32" s="125" t="s">
        <v>59</v>
      </c>
      <c r="H32" s="274"/>
      <c r="I32" s="100"/>
    </row>
    <row r="33" spans="1:9" s="30" customFormat="1" ht="15.75" customHeight="1" hidden="1">
      <c r="A33" s="8">
        <v>2281</v>
      </c>
      <c r="B33" s="230" t="s">
        <v>45</v>
      </c>
      <c r="C33" s="231"/>
      <c r="D33" s="125"/>
      <c r="E33" s="125"/>
      <c r="F33" s="125"/>
      <c r="G33" s="125"/>
      <c r="H33" s="82"/>
      <c r="I33" s="100"/>
    </row>
    <row r="34" spans="1:9" s="30" customFormat="1" ht="39" customHeight="1" hidden="1">
      <c r="A34" s="8">
        <v>2282</v>
      </c>
      <c r="B34" s="230" t="s">
        <v>46</v>
      </c>
      <c r="C34" s="231"/>
      <c r="D34" s="125"/>
      <c r="E34" s="125"/>
      <c r="F34" s="125"/>
      <c r="G34" s="125" t="s">
        <v>59</v>
      </c>
      <c r="H34" s="82"/>
      <c r="I34" s="100"/>
    </row>
    <row r="35" spans="1:9" s="30" customFormat="1" ht="26.25" hidden="1">
      <c r="A35" s="8">
        <v>2400</v>
      </c>
      <c r="B35" s="8"/>
      <c r="C35" s="92" t="s">
        <v>125</v>
      </c>
      <c r="D35" s="125"/>
      <c r="E35" s="125"/>
      <c r="F35" s="125"/>
      <c r="G35" s="125"/>
      <c r="H35" s="82"/>
      <c r="I35" s="100"/>
    </row>
    <row r="36" spans="1:9" s="30" customFormat="1" ht="39" hidden="1">
      <c r="A36" s="8">
        <v>2610</v>
      </c>
      <c r="B36" s="8"/>
      <c r="C36" s="92" t="s">
        <v>47</v>
      </c>
      <c r="D36" s="125"/>
      <c r="E36" s="125"/>
      <c r="F36" s="125"/>
      <c r="G36" s="125"/>
      <c r="H36" s="82"/>
      <c r="I36" s="100"/>
    </row>
    <row r="37" spans="1:9" s="30" customFormat="1" ht="26.25" hidden="1">
      <c r="A37" s="8">
        <v>2620</v>
      </c>
      <c r="B37" s="8"/>
      <c r="C37" s="92" t="s">
        <v>48</v>
      </c>
      <c r="D37" s="125"/>
      <c r="E37" s="125"/>
      <c r="F37" s="125"/>
      <c r="G37" s="125"/>
      <c r="H37" s="82"/>
      <c r="I37" s="100"/>
    </row>
    <row r="38" spans="1:9" s="30" customFormat="1" ht="26.25" hidden="1">
      <c r="A38" s="8">
        <v>2630</v>
      </c>
      <c r="B38" s="8"/>
      <c r="C38" s="92" t="s">
        <v>126</v>
      </c>
      <c r="D38" s="125"/>
      <c r="E38" s="125"/>
      <c r="F38" s="125"/>
      <c r="G38" s="144"/>
      <c r="H38" s="82"/>
      <c r="I38" s="100"/>
    </row>
    <row r="39" spans="1:9" s="30" customFormat="1" ht="12.75" hidden="1">
      <c r="A39" s="8">
        <v>2700</v>
      </c>
      <c r="B39" s="8"/>
      <c r="C39" s="92" t="s">
        <v>127</v>
      </c>
      <c r="D39" s="125"/>
      <c r="E39" s="125"/>
      <c r="F39" s="125"/>
      <c r="G39" s="125"/>
      <c r="H39" s="82"/>
      <c r="I39" s="100"/>
    </row>
    <row r="40" spans="1:9" s="30" customFormat="1" ht="12.75" hidden="1">
      <c r="A40" s="8">
        <v>2800</v>
      </c>
      <c r="B40" s="8"/>
      <c r="C40" s="92" t="s">
        <v>128</v>
      </c>
      <c r="D40" s="125"/>
      <c r="E40" s="125"/>
      <c r="F40" s="125"/>
      <c r="G40" s="125"/>
      <c r="H40" s="82"/>
      <c r="I40" s="100"/>
    </row>
    <row r="41" spans="1:9" s="30" customFormat="1" ht="12.75" customHeight="1" hidden="1">
      <c r="A41" s="8">
        <v>3110</v>
      </c>
      <c r="B41" s="230" t="s">
        <v>129</v>
      </c>
      <c r="C41" s="231"/>
      <c r="D41" s="125"/>
      <c r="E41" s="125"/>
      <c r="F41" s="125"/>
      <c r="G41" s="125"/>
      <c r="H41" s="82"/>
      <c r="I41" s="100"/>
    </row>
    <row r="42" spans="1:9" s="30" customFormat="1" ht="12.75" hidden="1">
      <c r="A42" s="8">
        <v>3120</v>
      </c>
      <c r="B42" s="8"/>
      <c r="C42" s="92" t="s">
        <v>50</v>
      </c>
      <c r="D42" s="125"/>
      <c r="E42" s="125"/>
      <c r="F42" s="125"/>
      <c r="G42" s="125"/>
      <c r="H42" s="82"/>
      <c r="I42" s="100"/>
    </row>
    <row r="43" spans="1:9" s="30" customFormat="1" ht="12.75" hidden="1">
      <c r="A43" s="8">
        <v>3132</v>
      </c>
      <c r="B43" s="230" t="s">
        <v>169</v>
      </c>
      <c r="C43" s="231"/>
      <c r="D43" s="125"/>
      <c r="E43" s="125"/>
      <c r="F43" s="125"/>
      <c r="G43" s="125"/>
      <c r="H43" s="290"/>
      <c r="I43" s="100"/>
    </row>
    <row r="44" spans="1:9" s="30" customFormat="1" ht="12.75" hidden="1">
      <c r="A44" s="8">
        <v>3140</v>
      </c>
      <c r="B44" s="8"/>
      <c r="C44" s="92" t="s">
        <v>52</v>
      </c>
      <c r="D44" s="125"/>
      <c r="E44" s="125"/>
      <c r="F44" s="125"/>
      <c r="G44" s="125"/>
      <c r="H44" s="82"/>
      <c r="I44" s="100"/>
    </row>
    <row r="45" spans="1:9" s="30" customFormat="1" ht="26.25" hidden="1">
      <c r="A45" s="8">
        <v>3150</v>
      </c>
      <c r="B45" s="8"/>
      <c r="C45" s="92" t="s">
        <v>53</v>
      </c>
      <c r="D45" s="125"/>
      <c r="E45" s="125"/>
      <c r="F45" s="125"/>
      <c r="G45" s="144"/>
      <c r="H45" s="82"/>
      <c r="I45" s="100"/>
    </row>
    <row r="46" spans="1:9" s="30" customFormat="1" ht="26.25" hidden="1">
      <c r="A46" s="8">
        <v>3160</v>
      </c>
      <c r="B46" s="8"/>
      <c r="C46" s="92" t="s">
        <v>130</v>
      </c>
      <c r="D46" s="125"/>
      <c r="E46" s="125"/>
      <c r="F46" s="125"/>
      <c r="G46" s="125"/>
      <c r="H46" s="82"/>
      <c r="I46" s="100"/>
    </row>
    <row r="47" spans="1:9" s="30" customFormat="1" ht="27.75" customHeight="1" hidden="1">
      <c r="A47" s="8">
        <v>3210</v>
      </c>
      <c r="B47" s="8"/>
      <c r="C47" s="92" t="s">
        <v>54</v>
      </c>
      <c r="D47" s="125"/>
      <c r="E47" s="125"/>
      <c r="F47" s="125"/>
      <c r="G47" s="125"/>
      <c r="H47" s="82"/>
      <c r="I47" s="100"/>
    </row>
    <row r="48" spans="1:9" s="30" customFormat="1" ht="26.25" hidden="1">
      <c r="A48" s="8">
        <v>3220</v>
      </c>
      <c r="B48" s="8"/>
      <c r="C48" s="92" t="s">
        <v>55</v>
      </c>
      <c r="D48" s="125"/>
      <c r="E48" s="125"/>
      <c r="F48" s="125"/>
      <c r="G48" s="125"/>
      <c r="H48" s="82"/>
      <c r="I48" s="100"/>
    </row>
    <row r="49" spans="1:9" s="30" customFormat="1" ht="39" hidden="1">
      <c r="A49" s="8">
        <v>3230</v>
      </c>
      <c r="B49" s="8"/>
      <c r="C49" s="92" t="s">
        <v>131</v>
      </c>
      <c r="D49" s="125"/>
      <c r="E49" s="125"/>
      <c r="F49" s="125"/>
      <c r="G49" s="144"/>
      <c r="H49" s="82"/>
      <c r="I49" s="100"/>
    </row>
    <row r="50" spans="1:9" s="30" customFormat="1" ht="12.75" hidden="1">
      <c r="A50" s="8">
        <v>3240</v>
      </c>
      <c r="B50" s="8"/>
      <c r="C50" s="92" t="s">
        <v>56</v>
      </c>
      <c r="D50" s="125"/>
      <c r="E50" s="125"/>
      <c r="F50" s="125"/>
      <c r="G50" s="125"/>
      <c r="H50" s="82"/>
      <c r="I50" s="100"/>
    </row>
    <row r="51" spans="1:9" s="30" customFormat="1" ht="12.75" hidden="1">
      <c r="A51" s="8">
        <v>9000</v>
      </c>
      <c r="B51" s="8"/>
      <c r="C51" s="92" t="s">
        <v>57</v>
      </c>
      <c r="D51" s="125"/>
      <c r="E51" s="125"/>
      <c r="F51" s="125"/>
      <c r="G51" s="125"/>
      <c r="H51" s="82"/>
      <c r="I51" s="100"/>
    </row>
    <row r="52" spans="1:9" s="30" customFormat="1" ht="15.75" customHeight="1">
      <c r="A52" s="133"/>
      <c r="B52" s="236" t="s">
        <v>221</v>
      </c>
      <c r="C52" s="237"/>
      <c r="D52" s="129">
        <f>SUM(D21:D51)-D29</f>
        <v>43478</v>
      </c>
      <c r="E52" s="129">
        <f>SUM(E21:E51)-E29</f>
        <v>143000</v>
      </c>
      <c r="F52" s="129">
        <f>SUM(F21:F51)-F29</f>
        <v>167000</v>
      </c>
      <c r="G52" s="129">
        <f>G43</f>
        <v>0</v>
      </c>
      <c r="H52" s="82"/>
      <c r="I52" s="100"/>
    </row>
    <row r="53" spans="1:9" s="19" customFormat="1" ht="15">
      <c r="A53" s="18"/>
      <c r="B53" s="18"/>
      <c r="C53" s="18"/>
      <c r="D53" s="18"/>
      <c r="E53" s="18"/>
      <c r="F53" s="18"/>
      <c r="G53" s="18"/>
      <c r="H53" s="18"/>
      <c r="I53" s="18"/>
    </row>
    <row r="54" spans="1:9" s="19" customFormat="1" ht="13.5" customHeight="1">
      <c r="A54" s="111" t="s">
        <v>324</v>
      </c>
      <c r="B54" s="111"/>
      <c r="C54" s="112"/>
      <c r="D54" s="112"/>
      <c r="E54" s="112"/>
      <c r="F54" s="112"/>
      <c r="G54" s="112"/>
      <c r="H54" s="112"/>
      <c r="I54" s="18"/>
    </row>
    <row r="55" spans="1:9" s="19" customFormat="1" ht="15">
      <c r="A55" s="18"/>
      <c r="B55" s="18"/>
      <c r="C55" s="18"/>
      <c r="D55" s="18"/>
      <c r="E55" s="18"/>
      <c r="F55" s="18"/>
      <c r="G55" s="18"/>
      <c r="H55" s="18"/>
      <c r="I55" s="18"/>
    </row>
    <row r="56" spans="1:9" s="19" customFormat="1" ht="29.25" customHeight="1">
      <c r="A56" s="8" t="s">
        <v>27</v>
      </c>
      <c r="B56" s="174" t="s">
        <v>111</v>
      </c>
      <c r="C56" s="175"/>
      <c r="D56" s="8" t="s">
        <v>67</v>
      </c>
      <c r="E56" s="8" t="s">
        <v>68</v>
      </c>
      <c r="F56" s="178" t="s">
        <v>288</v>
      </c>
      <c r="G56" s="178"/>
      <c r="H56" s="8" t="s">
        <v>289</v>
      </c>
      <c r="I56" s="18"/>
    </row>
    <row r="57" spans="1:9" s="113" customFormat="1" ht="15">
      <c r="A57" s="82">
        <v>1</v>
      </c>
      <c r="B57" s="240">
        <v>2</v>
      </c>
      <c r="C57" s="241"/>
      <c r="D57" s="82">
        <v>3</v>
      </c>
      <c r="E57" s="82">
        <v>4</v>
      </c>
      <c r="F57" s="224">
        <v>5</v>
      </c>
      <c r="G57" s="224"/>
      <c r="H57" s="82">
        <v>6</v>
      </c>
      <c r="I57" s="80"/>
    </row>
    <row r="58" spans="1:9" s="113" customFormat="1" ht="15" hidden="1">
      <c r="A58" s="82"/>
      <c r="B58" s="275" t="s">
        <v>105</v>
      </c>
      <c r="C58" s="276"/>
      <c r="D58" s="82"/>
      <c r="E58" s="82"/>
      <c r="F58" s="277"/>
      <c r="G58" s="278"/>
      <c r="H58" s="82"/>
      <c r="I58" s="80"/>
    </row>
    <row r="59" spans="1:9" s="113" customFormat="1" ht="15" hidden="1">
      <c r="A59" s="82"/>
      <c r="B59" s="275" t="s">
        <v>69</v>
      </c>
      <c r="C59" s="276"/>
      <c r="D59" s="82"/>
      <c r="E59" s="82"/>
      <c r="F59" s="277"/>
      <c r="G59" s="278"/>
      <c r="H59" s="82"/>
      <c r="I59" s="80"/>
    </row>
    <row r="60" spans="1:9" s="113" customFormat="1" ht="15">
      <c r="A60" s="82"/>
      <c r="B60" s="275" t="s">
        <v>70</v>
      </c>
      <c r="C60" s="276"/>
      <c r="D60" s="82"/>
      <c r="E60" s="82"/>
      <c r="F60" s="277"/>
      <c r="G60" s="278"/>
      <c r="H60" s="82"/>
      <c r="I60" s="80"/>
    </row>
    <row r="61" spans="1:9" s="113" customFormat="1" ht="15">
      <c r="A61" s="82"/>
      <c r="B61" s="275"/>
      <c r="C61" s="276"/>
      <c r="D61" s="82"/>
      <c r="E61" s="82"/>
      <c r="F61" s="277"/>
      <c r="G61" s="278"/>
      <c r="H61" s="82"/>
      <c r="I61" s="80"/>
    </row>
    <row r="62" spans="1:9" s="19" customFormat="1" ht="15">
      <c r="A62" s="103"/>
      <c r="B62" s="275" t="s">
        <v>71</v>
      </c>
      <c r="C62" s="276"/>
      <c r="D62" s="103"/>
      <c r="E62" s="103"/>
      <c r="F62" s="277"/>
      <c r="G62" s="278"/>
      <c r="H62" s="103"/>
      <c r="I62" s="18"/>
    </row>
    <row r="63" spans="1:9" s="19" customFormat="1" ht="15">
      <c r="A63" s="103"/>
      <c r="B63" s="275"/>
      <c r="C63" s="276" t="s">
        <v>117</v>
      </c>
      <c r="D63" s="103"/>
      <c r="E63" s="103"/>
      <c r="F63" s="277"/>
      <c r="G63" s="278"/>
      <c r="H63" s="103"/>
      <c r="I63" s="18"/>
    </row>
    <row r="64" spans="1:9" s="19" customFormat="1" ht="15">
      <c r="A64" s="103"/>
      <c r="B64" s="275" t="s">
        <v>72</v>
      </c>
      <c r="C64" s="276"/>
      <c r="D64" s="103"/>
      <c r="E64" s="103"/>
      <c r="F64" s="277"/>
      <c r="G64" s="278"/>
      <c r="H64" s="103"/>
      <c r="I64" s="18"/>
    </row>
    <row r="65" spans="1:9" s="19" customFormat="1" ht="15">
      <c r="A65" s="103"/>
      <c r="B65" s="275"/>
      <c r="C65" s="276" t="s">
        <v>117</v>
      </c>
      <c r="D65" s="103"/>
      <c r="E65" s="103"/>
      <c r="F65" s="277"/>
      <c r="G65" s="278"/>
      <c r="H65" s="103"/>
      <c r="I65" s="18"/>
    </row>
    <row r="66" spans="1:9" s="19" customFormat="1" ht="15">
      <c r="A66" s="103"/>
      <c r="B66" s="275" t="s">
        <v>73</v>
      </c>
      <c r="C66" s="276"/>
      <c r="D66" s="103"/>
      <c r="E66" s="103"/>
      <c r="F66" s="277"/>
      <c r="G66" s="278"/>
      <c r="H66" s="103"/>
      <c r="I66" s="18"/>
    </row>
    <row r="67" spans="1:9" s="19" customFormat="1" ht="15">
      <c r="A67" s="103"/>
      <c r="B67" s="275"/>
      <c r="C67" s="276" t="s">
        <v>117</v>
      </c>
      <c r="D67" s="103"/>
      <c r="E67" s="103"/>
      <c r="F67" s="277"/>
      <c r="G67" s="278"/>
      <c r="H67" s="103"/>
      <c r="I67" s="18"/>
    </row>
    <row r="68" spans="1:9" s="19" customFormat="1" ht="15">
      <c r="A68" s="18"/>
      <c r="B68" s="18"/>
      <c r="C68" s="18"/>
      <c r="D68" s="18"/>
      <c r="E68" s="18"/>
      <c r="F68" s="18"/>
      <c r="G68" s="18"/>
      <c r="H68" s="18"/>
      <c r="I68" s="18"/>
    </row>
    <row r="69" spans="1:9" s="43" customFormat="1" ht="30" customHeight="1">
      <c r="A69" s="244" t="s">
        <v>325</v>
      </c>
      <c r="B69" s="244"/>
      <c r="C69" s="244"/>
      <c r="D69" s="244"/>
      <c r="E69" s="244"/>
      <c r="F69" s="244"/>
      <c r="G69" s="244"/>
      <c r="H69" s="244"/>
      <c r="I69" s="18"/>
    </row>
    <row r="70" spans="1:9" s="19" customFormat="1" ht="13.5" customHeight="1">
      <c r="A70" s="18"/>
      <c r="B70" s="18"/>
      <c r="C70" s="112"/>
      <c r="D70" s="112"/>
      <c r="E70" s="112"/>
      <c r="F70" s="112"/>
      <c r="G70" s="112"/>
      <c r="H70" s="112"/>
      <c r="I70" s="18"/>
    </row>
    <row r="71" spans="1:8" s="19" customFormat="1" ht="13.5" customHeight="1" hidden="1">
      <c r="A71" s="244" t="s">
        <v>119</v>
      </c>
      <c r="B71" s="244"/>
      <c r="C71" s="244"/>
      <c r="D71" s="244"/>
      <c r="E71" s="244"/>
      <c r="F71" s="244"/>
      <c r="G71" s="244"/>
      <c r="H71" s="244"/>
    </row>
    <row r="72" spans="1:9" s="19" customFormat="1" ht="13.5" customHeight="1" hidden="1">
      <c r="A72" s="18"/>
      <c r="B72" s="18"/>
      <c r="C72" s="112"/>
      <c r="D72" s="112"/>
      <c r="E72" s="112"/>
      <c r="F72" s="112"/>
      <c r="G72" s="112"/>
      <c r="H72" s="7" t="s">
        <v>97</v>
      </c>
      <c r="I72" s="114"/>
    </row>
    <row r="73" spans="1:9" s="19" customFormat="1" ht="13.5" customHeight="1">
      <c r="A73" s="228" t="s">
        <v>221</v>
      </c>
      <c r="B73" s="229"/>
      <c r="C73" s="115"/>
      <c r="D73" s="116"/>
      <c r="E73" s="116"/>
      <c r="F73" s="116"/>
      <c r="G73" s="116"/>
      <c r="H73" s="116"/>
      <c r="I73" s="117"/>
    </row>
    <row r="74" spans="1:9" s="19" customFormat="1" ht="13.5" customHeight="1">
      <c r="A74" s="18"/>
      <c r="B74" s="18"/>
      <c r="C74" s="112"/>
      <c r="D74" s="112"/>
      <c r="E74" s="112"/>
      <c r="F74" s="112"/>
      <c r="G74" s="112"/>
      <c r="H74" s="112"/>
      <c r="I74" s="18"/>
    </row>
    <row r="75" spans="1:9" s="19" customFormat="1" ht="16.5" customHeight="1">
      <c r="A75" s="62" t="s">
        <v>229</v>
      </c>
      <c r="B75" s="226" t="s">
        <v>326</v>
      </c>
      <c r="C75" s="226"/>
      <c r="D75" s="226"/>
      <c r="E75" s="226"/>
      <c r="F75" s="226"/>
      <c r="G75" s="226"/>
      <c r="H75" s="226"/>
      <c r="I75" s="18"/>
    </row>
    <row r="76" spans="1:9" s="19" customFormat="1" ht="13.5" customHeight="1">
      <c r="A76" s="18"/>
      <c r="B76" s="18"/>
      <c r="C76" s="112"/>
      <c r="D76" s="112"/>
      <c r="E76" s="112"/>
      <c r="F76" s="112"/>
      <c r="G76" s="112"/>
      <c r="H76" s="112"/>
      <c r="I76" s="18"/>
    </row>
    <row r="77" spans="1:9" s="43" customFormat="1" ht="32.25" customHeight="1">
      <c r="A77" s="178" t="s">
        <v>17</v>
      </c>
      <c r="B77" s="196" t="s">
        <v>63</v>
      </c>
      <c r="C77" s="197"/>
      <c r="D77" s="178" t="s">
        <v>196</v>
      </c>
      <c r="E77" s="178"/>
      <c r="F77" s="178" t="s">
        <v>290</v>
      </c>
      <c r="G77" s="178"/>
      <c r="H77" s="190" t="s">
        <v>291</v>
      </c>
      <c r="I77" s="18"/>
    </row>
    <row r="78" spans="1:9" s="43" customFormat="1" ht="39" customHeight="1">
      <c r="A78" s="178"/>
      <c r="B78" s="198"/>
      <c r="C78" s="199"/>
      <c r="D78" s="8" t="s">
        <v>118</v>
      </c>
      <c r="E78" s="35" t="s">
        <v>187</v>
      </c>
      <c r="F78" s="8" t="s">
        <v>118</v>
      </c>
      <c r="G78" s="35" t="s">
        <v>187</v>
      </c>
      <c r="H78" s="191"/>
      <c r="I78" s="18"/>
    </row>
    <row r="79" spans="1:9" s="43" customFormat="1" ht="13.5" customHeight="1">
      <c r="A79" s="8">
        <v>1</v>
      </c>
      <c r="B79" s="174">
        <v>2</v>
      </c>
      <c r="C79" s="175"/>
      <c r="D79" s="8">
        <v>3</v>
      </c>
      <c r="E79" s="8">
        <v>4</v>
      </c>
      <c r="F79" s="8">
        <v>5</v>
      </c>
      <c r="G79" s="8">
        <v>6</v>
      </c>
      <c r="H79" s="8">
        <v>7</v>
      </c>
      <c r="I79" s="18"/>
    </row>
    <row r="80" spans="1:9" s="5" customFormat="1" ht="13.5" customHeight="1">
      <c r="A80" s="92"/>
      <c r="B80" s="230"/>
      <c r="C80" s="231"/>
      <c r="D80" s="8"/>
      <c r="E80" s="8"/>
      <c r="F80" s="8"/>
      <c r="G80" s="8"/>
      <c r="H80" s="8"/>
      <c r="I80" s="18"/>
    </row>
    <row r="81" spans="1:9" s="5" customFormat="1" ht="13.5" customHeight="1">
      <c r="A81" s="92"/>
      <c r="B81" s="230"/>
      <c r="C81" s="231"/>
      <c r="D81" s="8"/>
      <c r="E81" s="8"/>
      <c r="F81" s="8"/>
      <c r="G81" s="8"/>
      <c r="H81" s="8"/>
      <c r="I81" s="18"/>
    </row>
    <row r="82" spans="1:9" s="5" customFormat="1" ht="13.5" customHeight="1">
      <c r="A82" s="92"/>
      <c r="B82" s="230"/>
      <c r="C82" s="231"/>
      <c r="D82" s="8"/>
      <c r="E82" s="8"/>
      <c r="F82" s="8"/>
      <c r="G82" s="8"/>
      <c r="H82" s="8"/>
      <c r="I82" s="18"/>
    </row>
    <row r="83" spans="1:9" s="5" customFormat="1" ht="13.5" customHeight="1">
      <c r="A83" s="92"/>
      <c r="B83" s="230"/>
      <c r="C83" s="231"/>
      <c r="D83" s="8"/>
      <c r="E83" s="8"/>
      <c r="F83" s="8"/>
      <c r="G83" s="8"/>
      <c r="H83" s="8"/>
      <c r="I83" s="18"/>
    </row>
    <row r="84" spans="1:9" s="5" customFormat="1" ht="13.5" customHeight="1">
      <c r="A84" s="92"/>
      <c r="B84" s="230"/>
      <c r="C84" s="231"/>
      <c r="D84" s="8"/>
      <c r="E84" s="8"/>
      <c r="F84" s="8"/>
      <c r="G84" s="8"/>
      <c r="H84" s="8"/>
      <c r="I84" s="18"/>
    </row>
    <row r="85" spans="1:9" s="19" customFormat="1" ht="13.5" customHeight="1">
      <c r="A85" s="18"/>
      <c r="B85" s="18"/>
      <c r="C85" s="112"/>
      <c r="D85" s="112"/>
      <c r="E85" s="112"/>
      <c r="F85" s="112"/>
      <c r="G85" s="112"/>
      <c r="H85" s="112"/>
      <c r="I85" s="18"/>
    </row>
    <row r="86" spans="1:9" s="19" customFormat="1" ht="13.5" customHeight="1">
      <c r="A86" s="111" t="s">
        <v>327</v>
      </c>
      <c r="B86" s="111"/>
      <c r="C86" s="112"/>
      <c r="D86" s="112"/>
      <c r="E86" s="112"/>
      <c r="F86" s="112"/>
      <c r="G86" s="112"/>
      <c r="H86" s="112"/>
      <c r="I86" s="18"/>
    </row>
    <row r="87" spans="1:9" s="19" customFormat="1" ht="13.5" customHeight="1">
      <c r="A87" s="111"/>
      <c r="B87" s="111"/>
      <c r="C87" s="112"/>
      <c r="D87" s="112"/>
      <c r="E87" s="112"/>
      <c r="F87" s="112"/>
      <c r="G87" s="112"/>
      <c r="H87" s="112"/>
      <c r="I87" s="18"/>
    </row>
    <row r="88" spans="1:9" s="43" customFormat="1" ht="72.75" customHeight="1">
      <c r="A88" s="74" t="s">
        <v>27</v>
      </c>
      <c r="B88" s="206" t="s">
        <v>63</v>
      </c>
      <c r="C88" s="208"/>
      <c r="D88" s="74" t="s">
        <v>67</v>
      </c>
      <c r="E88" s="74" t="s">
        <v>68</v>
      </c>
      <c r="F88" s="74" t="s">
        <v>197</v>
      </c>
      <c r="G88" s="74" t="s">
        <v>198</v>
      </c>
      <c r="H88" s="74" t="s">
        <v>292</v>
      </c>
      <c r="I88" s="74" t="s">
        <v>293</v>
      </c>
    </row>
    <row r="89" spans="1:9" s="43" customFormat="1" ht="13.5" customHeight="1">
      <c r="A89" s="74">
        <v>1</v>
      </c>
      <c r="B89" s="206">
        <v>2</v>
      </c>
      <c r="C89" s="208"/>
      <c r="D89" s="74">
        <v>3</v>
      </c>
      <c r="E89" s="74">
        <v>4</v>
      </c>
      <c r="F89" s="74">
        <v>5</v>
      </c>
      <c r="G89" s="74">
        <v>6</v>
      </c>
      <c r="H89" s="74">
        <v>7</v>
      </c>
      <c r="I89" s="74">
        <v>8</v>
      </c>
    </row>
    <row r="90" spans="1:9" s="43" customFormat="1" ht="13.5" customHeight="1" hidden="1">
      <c r="A90" s="279"/>
      <c r="B90" s="275" t="s">
        <v>105</v>
      </c>
      <c r="C90" s="276"/>
      <c r="D90" s="279"/>
      <c r="E90" s="279"/>
      <c r="F90" s="279"/>
      <c r="G90" s="279"/>
      <c r="H90" s="279"/>
      <c r="I90" s="279"/>
    </row>
    <row r="91" spans="1:9" s="19" customFormat="1" ht="13.5" customHeight="1">
      <c r="A91" s="280"/>
      <c r="B91" s="275" t="s">
        <v>69</v>
      </c>
      <c r="C91" s="276"/>
      <c r="D91" s="280"/>
      <c r="E91" s="280"/>
      <c r="F91" s="280"/>
      <c r="G91" s="280"/>
      <c r="H91" s="280"/>
      <c r="I91" s="280"/>
    </row>
    <row r="92" spans="1:9" s="19" customFormat="1" ht="13.5" customHeight="1">
      <c r="A92" s="280"/>
      <c r="B92" s="275" t="s">
        <v>70</v>
      </c>
      <c r="C92" s="276"/>
      <c r="D92" s="280"/>
      <c r="E92" s="280"/>
      <c r="F92" s="280"/>
      <c r="G92" s="280"/>
      <c r="H92" s="280"/>
      <c r="I92" s="280"/>
    </row>
    <row r="93" spans="1:9" s="19" customFormat="1" ht="13.5" customHeight="1">
      <c r="A93" s="280"/>
      <c r="B93" s="275"/>
      <c r="C93" s="276"/>
      <c r="D93" s="280"/>
      <c r="E93" s="280"/>
      <c r="F93" s="280"/>
      <c r="G93" s="280"/>
      <c r="H93" s="280"/>
      <c r="I93" s="280"/>
    </row>
    <row r="94" spans="1:9" s="19" customFormat="1" ht="13.5" customHeight="1">
      <c r="A94" s="280"/>
      <c r="B94" s="275" t="s">
        <v>71</v>
      </c>
      <c r="C94" s="276"/>
      <c r="D94" s="280"/>
      <c r="E94" s="280"/>
      <c r="F94" s="280"/>
      <c r="G94" s="280"/>
      <c r="H94" s="280"/>
      <c r="I94" s="280"/>
    </row>
    <row r="95" spans="1:9" s="19" customFormat="1" ht="13.5" customHeight="1">
      <c r="A95" s="280"/>
      <c r="B95" s="275"/>
      <c r="C95" s="276" t="s">
        <v>117</v>
      </c>
      <c r="D95" s="280"/>
      <c r="E95" s="280"/>
      <c r="F95" s="280"/>
      <c r="G95" s="280"/>
      <c r="H95" s="280"/>
      <c r="I95" s="280"/>
    </row>
    <row r="96" spans="1:9" s="19" customFormat="1" ht="13.5" customHeight="1">
      <c r="A96" s="280"/>
      <c r="B96" s="275" t="s">
        <v>72</v>
      </c>
      <c r="C96" s="276"/>
      <c r="D96" s="280"/>
      <c r="E96" s="280"/>
      <c r="F96" s="280"/>
      <c r="G96" s="280"/>
      <c r="H96" s="280"/>
      <c r="I96" s="280"/>
    </row>
    <row r="97" spans="1:9" s="19" customFormat="1" ht="13.5" customHeight="1">
      <c r="A97" s="280"/>
      <c r="B97" s="275"/>
      <c r="C97" s="276" t="s">
        <v>117</v>
      </c>
      <c r="D97" s="280"/>
      <c r="E97" s="280"/>
      <c r="F97" s="280"/>
      <c r="G97" s="280"/>
      <c r="H97" s="280"/>
      <c r="I97" s="280"/>
    </row>
    <row r="98" spans="1:9" s="19" customFormat="1" ht="13.5" customHeight="1">
      <c r="A98" s="280"/>
      <c r="B98" s="275" t="s">
        <v>73</v>
      </c>
      <c r="C98" s="276"/>
      <c r="D98" s="280"/>
      <c r="E98" s="280"/>
      <c r="F98" s="280"/>
      <c r="G98" s="280"/>
      <c r="H98" s="280"/>
      <c r="I98" s="280"/>
    </row>
    <row r="99" spans="1:9" s="19" customFormat="1" ht="13.5" customHeight="1">
      <c r="A99" s="280"/>
      <c r="B99" s="275"/>
      <c r="C99" s="276" t="s">
        <v>117</v>
      </c>
      <c r="D99" s="280"/>
      <c r="E99" s="280"/>
      <c r="F99" s="280"/>
      <c r="G99" s="280"/>
      <c r="H99" s="280"/>
      <c r="I99" s="280"/>
    </row>
    <row r="100" spans="1:9" s="19" customFormat="1" ht="13.5" customHeight="1">
      <c r="A100" s="281"/>
      <c r="B100" s="281"/>
      <c r="C100" s="18"/>
      <c r="D100" s="18"/>
      <c r="E100" s="18"/>
      <c r="F100" s="18"/>
      <c r="G100" s="18"/>
      <c r="H100" s="18"/>
      <c r="I100" s="18"/>
    </row>
    <row r="101" spans="1:9" s="19" customFormat="1" ht="29.25" customHeight="1">
      <c r="A101" s="244" t="s">
        <v>294</v>
      </c>
      <c r="B101" s="244"/>
      <c r="C101" s="244"/>
      <c r="D101" s="244"/>
      <c r="E101" s="244"/>
      <c r="F101" s="244"/>
      <c r="G101" s="244"/>
      <c r="H101" s="244"/>
      <c r="I101" s="18"/>
    </row>
    <row r="102" spans="1:9" s="19" customFormat="1" ht="13.5" customHeight="1">
      <c r="A102" s="111"/>
      <c r="B102" s="111"/>
      <c r="C102" s="112"/>
      <c r="D102" s="112"/>
      <c r="E102" s="112"/>
      <c r="F102" s="112"/>
      <c r="G102" s="112"/>
      <c r="H102" s="112"/>
      <c r="I102" s="18"/>
    </row>
    <row r="103" spans="1:9" s="43" customFormat="1" ht="13.5" customHeight="1" hidden="1">
      <c r="A103" s="245" t="s">
        <v>120</v>
      </c>
      <c r="B103" s="245"/>
      <c r="C103" s="245"/>
      <c r="D103" s="245"/>
      <c r="E103" s="245"/>
      <c r="F103" s="245"/>
      <c r="G103" s="245"/>
      <c r="H103" s="245"/>
      <c r="I103" s="40"/>
    </row>
    <row r="104" spans="1:9" s="43" customFormat="1" ht="13.5" customHeight="1" hidden="1">
      <c r="A104" s="56"/>
      <c r="B104" s="56"/>
      <c r="C104" s="57"/>
      <c r="D104" s="57"/>
      <c r="E104" s="57"/>
      <c r="F104" s="57"/>
      <c r="G104" s="57"/>
      <c r="H104" s="57"/>
      <c r="I104" s="40"/>
    </row>
    <row r="105" spans="1:9" s="43" customFormat="1" ht="13.5" customHeight="1" hidden="1">
      <c r="A105" s="58"/>
      <c r="B105" s="58"/>
      <c r="C105" s="59"/>
      <c r="D105" s="58"/>
      <c r="E105" s="58"/>
      <c r="F105" s="58"/>
      <c r="G105" s="58"/>
      <c r="H105" s="58"/>
      <c r="I105" s="44" t="s">
        <v>97</v>
      </c>
    </row>
    <row r="106" spans="1:9" s="83" customFormat="1" ht="13.5" customHeight="1">
      <c r="A106" s="232" t="s">
        <v>221</v>
      </c>
      <c r="B106" s="233"/>
      <c r="C106" s="118"/>
      <c r="D106" s="119"/>
      <c r="E106" s="119"/>
      <c r="F106" s="242"/>
      <c r="G106" s="243"/>
      <c r="H106" s="119"/>
      <c r="I106" s="119"/>
    </row>
    <row r="107" spans="1:9" s="5" customFormat="1" ht="13.5" customHeight="1">
      <c r="A107" s="282"/>
      <c r="B107" s="282"/>
      <c r="C107" s="283"/>
      <c r="D107" s="283"/>
      <c r="E107" s="283"/>
      <c r="F107" s="283"/>
      <c r="G107" s="283"/>
      <c r="H107" s="283"/>
      <c r="I107" s="2"/>
    </row>
    <row r="108" spans="1:9" s="5" customFormat="1" ht="32.25" customHeight="1">
      <c r="A108" s="284"/>
      <c r="B108" s="285" t="s">
        <v>185</v>
      </c>
      <c r="C108" s="285"/>
      <c r="D108" s="286"/>
      <c r="E108" s="286"/>
      <c r="F108" s="264"/>
      <c r="G108" s="265" t="s">
        <v>186</v>
      </c>
      <c r="H108" s="265"/>
      <c r="I108" s="2"/>
    </row>
    <row r="109" spans="1:9" s="5" customFormat="1" ht="15">
      <c r="A109" s="2"/>
      <c r="B109" s="2"/>
      <c r="C109" s="2"/>
      <c r="D109" s="287" t="s">
        <v>8</v>
      </c>
      <c r="E109" s="287"/>
      <c r="F109" s="2"/>
      <c r="G109" s="269" t="s">
        <v>38</v>
      </c>
      <c r="H109" s="269"/>
      <c r="I109" s="2"/>
    </row>
    <row r="110" spans="1:9" s="5" customFormat="1" ht="47.25" customHeight="1">
      <c r="A110" s="284"/>
      <c r="B110" s="288" t="s">
        <v>331</v>
      </c>
      <c r="C110" s="288"/>
      <c r="D110" s="286"/>
      <c r="E110" s="286"/>
      <c r="F110" s="264"/>
      <c r="G110" s="265" t="s">
        <v>330</v>
      </c>
      <c r="H110" s="265"/>
      <c r="I110" s="2"/>
    </row>
    <row r="111" spans="1:9" s="5" customFormat="1" ht="16.5">
      <c r="A111" s="267"/>
      <c r="B111" s="267"/>
      <c r="C111" s="2"/>
      <c r="D111" s="287" t="s">
        <v>8</v>
      </c>
      <c r="E111" s="287"/>
      <c r="F111" s="2"/>
      <c r="G111" s="269" t="s">
        <v>38</v>
      </c>
      <c r="H111" s="269"/>
      <c r="I111" s="2"/>
    </row>
    <row r="112" spans="1:9" s="5" customFormat="1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s="5" customFormat="1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s="5" customFormat="1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s="5" customFormat="1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s="5" customFormat="1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s="5" customFormat="1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s="5" customFormat="1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s="11" customFormat="1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s="11" customFormat="1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s="11" customFormat="1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s="11" customFormat="1" ht="15">
      <c r="A122" s="10"/>
      <c r="B122" s="10"/>
      <c r="C122" s="10"/>
      <c r="D122" s="10"/>
      <c r="E122" s="10"/>
      <c r="F122" s="10"/>
      <c r="G122" s="10"/>
      <c r="H122" s="10"/>
      <c r="I122" s="10"/>
    </row>
  </sheetData>
  <sheetProtection/>
  <mergeCells count="104">
    <mergeCell ref="B83:C83"/>
    <mergeCell ref="F66:G66"/>
    <mergeCell ref="F64:G64"/>
    <mergeCell ref="F62:G62"/>
    <mergeCell ref="F58:G58"/>
    <mergeCell ref="B81:C81"/>
    <mergeCell ref="B43:C43"/>
    <mergeCell ref="B80:C80"/>
    <mergeCell ref="A69:H69"/>
    <mergeCell ref="A71:H71"/>
    <mergeCell ref="F63:G63"/>
    <mergeCell ref="B52:C52"/>
    <mergeCell ref="F57:G57"/>
    <mergeCell ref="D77:E77"/>
    <mergeCell ref="B30:C30"/>
    <mergeCell ref="B24:C24"/>
    <mergeCell ref="A103:H103"/>
    <mergeCell ref="A106:B106"/>
    <mergeCell ref="F17:G17"/>
    <mergeCell ref="B17:C18"/>
    <mergeCell ref="B28:C28"/>
    <mergeCell ref="B19:C19"/>
    <mergeCell ref="B20:C20"/>
    <mergeCell ref="B66:C66"/>
    <mergeCell ref="B67:C67"/>
    <mergeCell ref="A17:A18"/>
    <mergeCell ref="D17:D18"/>
    <mergeCell ref="E17:E18"/>
    <mergeCell ref="H17:H18"/>
    <mergeCell ref="F67:G67"/>
    <mergeCell ref="B29:C29"/>
    <mergeCell ref="F61:G61"/>
    <mergeCell ref="B60:C60"/>
    <mergeCell ref="F65:G65"/>
    <mergeCell ref="B22:C22"/>
    <mergeCell ref="F60:G60"/>
    <mergeCell ref="B33:C33"/>
    <mergeCell ref="B23:C23"/>
    <mergeCell ref="B41:C41"/>
    <mergeCell ref="B65:C65"/>
    <mergeCell ref="B61:C61"/>
    <mergeCell ref="B62:C62"/>
    <mergeCell ref="B32:C32"/>
    <mergeCell ref="B25:C25"/>
    <mergeCell ref="B84:C84"/>
    <mergeCell ref="B75:H75"/>
    <mergeCell ref="B26:C26"/>
    <mergeCell ref="B27:C27"/>
    <mergeCell ref="B58:C58"/>
    <mergeCell ref="B59:C59"/>
    <mergeCell ref="B63:C63"/>
    <mergeCell ref="B64:C64"/>
    <mergeCell ref="B79:C79"/>
    <mergeCell ref="L1:O1"/>
    <mergeCell ref="F106:G106"/>
    <mergeCell ref="H77:H78"/>
    <mergeCell ref="A101:H101"/>
    <mergeCell ref="F59:G59"/>
    <mergeCell ref="F77:G77"/>
    <mergeCell ref="A2:H2"/>
    <mergeCell ref="B4:D4"/>
    <mergeCell ref="B5:E5"/>
    <mergeCell ref="F5:I5"/>
    <mergeCell ref="B7:D7"/>
    <mergeCell ref="B8:D8"/>
    <mergeCell ref="F8:I8"/>
    <mergeCell ref="B9:E9"/>
    <mergeCell ref="F9:G9"/>
    <mergeCell ref="B10:E10"/>
    <mergeCell ref="F10:G10"/>
    <mergeCell ref="B11:E11"/>
    <mergeCell ref="F11:I11"/>
    <mergeCell ref="B13:F13"/>
    <mergeCell ref="B15:H15"/>
    <mergeCell ref="B56:C56"/>
    <mergeCell ref="B57:C57"/>
    <mergeCell ref="B21:C21"/>
    <mergeCell ref="B31:C31"/>
    <mergeCell ref="B34:C34"/>
    <mergeCell ref="F56:G56"/>
    <mergeCell ref="A73:B73"/>
    <mergeCell ref="B89:C89"/>
    <mergeCell ref="B90:C90"/>
    <mergeCell ref="B91:C91"/>
    <mergeCell ref="B92:C92"/>
    <mergeCell ref="B93:C93"/>
    <mergeCell ref="B82:C82"/>
    <mergeCell ref="B77:C78"/>
    <mergeCell ref="A77:A78"/>
    <mergeCell ref="B88:C88"/>
    <mergeCell ref="B94:C94"/>
    <mergeCell ref="B95:C95"/>
    <mergeCell ref="B96:C96"/>
    <mergeCell ref="B97:C97"/>
    <mergeCell ref="B98:C98"/>
    <mergeCell ref="B99:C99"/>
    <mergeCell ref="D111:E111"/>
    <mergeCell ref="G111:H111"/>
    <mergeCell ref="B108:C108"/>
    <mergeCell ref="G108:H108"/>
    <mergeCell ref="D109:E109"/>
    <mergeCell ref="G109:H109"/>
    <mergeCell ref="B110:C110"/>
    <mergeCell ref="G110:H110"/>
  </mergeCells>
  <printOptions horizontalCentered="1"/>
  <pageMargins left="0" right="0" top="0" bottom="0" header="0" footer="0"/>
  <pageSetup fitToHeight="2" horizontalDpi="600" verticalDpi="600" orientation="landscape" paperSize="9" scale="74" r:id="rId1"/>
  <rowBreaks count="1" manualBreakCount="1">
    <brk id="67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170"/>
  <sheetViews>
    <sheetView view="pageBreakPreview" zoomScaleSheetLayoutView="100" zoomScalePageLayoutView="0" workbookViewId="0" topLeftCell="A1">
      <selection activeCell="A112" sqref="A112:IV113"/>
    </sheetView>
  </sheetViews>
  <sheetFormatPr defaultColWidth="9.00390625" defaultRowHeight="15.75"/>
  <cols>
    <col min="1" max="1" width="10.875" style="4" customWidth="1"/>
    <col min="2" max="2" width="9.25390625" style="4" customWidth="1"/>
    <col min="3" max="3" width="38.25390625" style="4" customWidth="1"/>
    <col min="4" max="4" width="10.50390625" style="4" customWidth="1"/>
    <col min="5" max="5" width="11.75390625" style="4" customWidth="1"/>
    <col min="6" max="6" width="12.75390625" style="4" customWidth="1"/>
    <col min="7" max="7" width="13.50390625" style="4" customWidth="1"/>
    <col min="8" max="8" width="35.125" style="4" customWidth="1"/>
    <col min="9" max="9" width="14.50390625" style="4" customWidth="1"/>
    <col min="10" max="16384" width="9.00390625" style="1" customWidth="1"/>
  </cols>
  <sheetData>
    <row r="1" spans="1:15" s="2" customFormat="1" ht="80.25" customHeight="1">
      <c r="A1" s="18"/>
      <c r="B1" s="18"/>
      <c r="C1" s="18"/>
      <c r="D1" s="18"/>
      <c r="E1" s="18"/>
      <c r="F1" s="18"/>
      <c r="G1" s="18"/>
      <c r="H1" s="272" t="s">
        <v>295</v>
      </c>
      <c r="I1" s="18"/>
      <c r="L1" s="273" t="s">
        <v>175</v>
      </c>
      <c r="M1" s="273"/>
      <c r="N1" s="273"/>
      <c r="O1" s="273"/>
    </row>
    <row r="2" spans="1:9" s="19" customFormat="1" ht="18" thickBot="1">
      <c r="A2" s="183" t="s">
        <v>284</v>
      </c>
      <c r="B2" s="183"/>
      <c r="C2" s="183"/>
      <c r="D2" s="183"/>
      <c r="E2" s="183"/>
      <c r="F2" s="183"/>
      <c r="G2" s="183"/>
      <c r="H2" s="183"/>
      <c r="I2" s="18"/>
    </row>
    <row r="3" spans="1:9" s="19" customFormat="1" ht="15">
      <c r="A3" s="18"/>
      <c r="B3" s="18"/>
      <c r="C3" s="18"/>
      <c r="D3" s="18"/>
      <c r="E3" s="18"/>
      <c r="F3" s="18"/>
      <c r="G3" s="18"/>
      <c r="H3" s="18"/>
      <c r="I3" s="18"/>
    </row>
    <row r="4" spans="1:10" s="19" customFormat="1" ht="15">
      <c r="A4" s="20" t="s">
        <v>19</v>
      </c>
      <c r="B4" s="185" t="s">
        <v>39</v>
      </c>
      <c r="C4" s="185"/>
      <c r="D4" s="185"/>
      <c r="E4" s="21"/>
      <c r="F4" s="21"/>
      <c r="G4" s="9" t="s">
        <v>201</v>
      </c>
      <c r="H4" s="14"/>
      <c r="I4" s="15"/>
      <c r="J4" s="14"/>
    </row>
    <row r="5" spans="1:10" s="19" customFormat="1" ht="15">
      <c r="A5" s="23" t="s">
        <v>1</v>
      </c>
      <c r="B5" s="186" t="s">
        <v>64</v>
      </c>
      <c r="C5" s="186"/>
      <c r="D5" s="186"/>
      <c r="E5" s="186"/>
      <c r="F5" s="184" t="s">
        <v>213</v>
      </c>
      <c r="G5" s="184"/>
      <c r="H5" s="184"/>
      <c r="I5" s="184"/>
      <c r="J5" s="16"/>
    </row>
    <row r="6" spans="1:10" s="19" customFormat="1" ht="15">
      <c r="A6" s="23"/>
      <c r="B6" s="16"/>
      <c r="C6" s="16"/>
      <c r="D6" s="16"/>
      <c r="E6" s="17"/>
      <c r="F6" s="16"/>
      <c r="G6" s="16"/>
      <c r="H6" s="16"/>
      <c r="I6" s="16"/>
      <c r="J6" s="16"/>
    </row>
    <row r="7" spans="1:10" s="43" customFormat="1" ht="15">
      <c r="A7" s="20" t="s">
        <v>20</v>
      </c>
      <c r="B7" s="185" t="s">
        <v>39</v>
      </c>
      <c r="C7" s="185"/>
      <c r="D7" s="185"/>
      <c r="E7" s="21"/>
      <c r="F7" s="21"/>
      <c r="G7" s="9" t="s">
        <v>202</v>
      </c>
      <c r="H7" s="14"/>
      <c r="I7" s="15"/>
      <c r="J7" s="42"/>
    </row>
    <row r="8" spans="1:10" s="19" customFormat="1" ht="15">
      <c r="A8" s="23" t="s">
        <v>1</v>
      </c>
      <c r="B8" s="184" t="s">
        <v>225</v>
      </c>
      <c r="C8" s="184"/>
      <c r="D8" s="184"/>
      <c r="E8" s="108"/>
      <c r="F8" s="184" t="s">
        <v>213</v>
      </c>
      <c r="G8" s="184"/>
      <c r="H8" s="184"/>
      <c r="I8" s="184"/>
      <c r="J8" s="16"/>
    </row>
    <row r="9" spans="1:10" s="19" customFormat="1" ht="15">
      <c r="A9" s="20"/>
      <c r="B9" s="185"/>
      <c r="C9" s="185"/>
      <c r="D9" s="185"/>
      <c r="E9" s="185"/>
      <c r="F9" s="238"/>
      <c r="G9" s="238"/>
      <c r="H9" s="14"/>
      <c r="I9" s="15"/>
      <c r="J9" s="16"/>
    </row>
    <row r="10" spans="1:10" s="19" customFormat="1" ht="15">
      <c r="A10" s="20" t="s">
        <v>25</v>
      </c>
      <c r="B10" s="185" t="s">
        <v>200</v>
      </c>
      <c r="C10" s="185"/>
      <c r="D10" s="185"/>
      <c r="E10" s="185"/>
      <c r="F10" s="238" t="s">
        <v>208</v>
      </c>
      <c r="G10" s="238"/>
      <c r="H10" s="14"/>
      <c r="I10" s="15"/>
      <c r="J10" s="16"/>
    </row>
    <row r="11" spans="1:10" s="19" customFormat="1" ht="32.25" customHeight="1">
      <c r="A11" s="23"/>
      <c r="B11" s="239" t="s">
        <v>322</v>
      </c>
      <c r="C11" s="239"/>
      <c r="D11" s="239"/>
      <c r="E11" s="239"/>
      <c r="F11" s="184" t="s">
        <v>285</v>
      </c>
      <c r="G11" s="184"/>
      <c r="H11" s="184"/>
      <c r="I11" s="184"/>
      <c r="J11" s="16"/>
    </row>
    <row r="12" spans="1:9" s="19" customFormat="1" ht="15">
      <c r="A12" s="12"/>
      <c r="B12" s="12"/>
      <c r="C12" s="18"/>
      <c r="D12" s="18"/>
      <c r="E12" s="18"/>
      <c r="F12" s="18"/>
      <c r="G12" s="18"/>
      <c r="H12" s="18"/>
      <c r="I12" s="18"/>
    </row>
    <row r="13" spans="1:9" s="19" customFormat="1" ht="15.75" customHeight="1">
      <c r="A13" s="109" t="s">
        <v>26</v>
      </c>
      <c r="B13" s="210" t="s">
        <v>333</v>
      </c>
      <c r="C13" s="210"/>
      <c r="D13" s="210"/>
      <c r="E13" s="210"/>
      <c r="F13" s="210"/>
      <c r="G13" s="63"/>
      <c r="H13" s="63"/>
      <c r="I13" s="18"/>
    </row>
    <row r="14" spans="1:9" s="19" customFormat="1" ht="15.75" customHeight="1">
      <c r="A14" s="109"/>
      <c r="B14" s="34"/>
      <c r="C14" s="34"/>
      <c r="D14" s="34"/>
      <c r="E14" s="34"/>
      <c r="F14" s="34"/>
      <c r="G14" s="63"/>
      <c r="H14" s="63"/>
      <c r="I14" s="18"/>
    </row>
    <row r="15" spans="1:9" s="19" customFormat="1" ht="15.75" customHeight="1">
      <c r="A15" s="62" t="s">
        <v>228</v>
      </c>
      <c r="B15" s="210" t="s">
        <v>323</v>
      </c>
      <c r="C15" s="210"/>
      <c r="D15" s="210"/>
      <c r="E15" s="210"/>
      <c r="F15" s="210"/>
      <c r="G15" s="210"/>
      <c r="H15" s="210"/>
      <c r="I15" s="18"/>
    </row>
    <row r="16" spans="1:9" s="19" customFormat="1" ht="15">
      <c r="A16" s="18"/>
      <c r="B16" s="18"/>
      <c r="C16" s="18"/>
      <c r="D16" s="18"/>
      <c r="E16" s="18"/>
      <c r="F16" s="18"/>
      <c r="G16" s="18"/>
      <c r="H16" s="7" t="s">
        <v>97</v>
      </c>
      <c r="I16" s="18"/>
    </row>
    <row r="17" spans="1:9" s="64" customFormat="1" ht="42.75" customHeight="1">
      <c r="A17" s="190" t="s">
        <v>267</v>
      </c>
      <c r="B17" s="196" t="s">
        <v>63</v>
      </c>
      <c r="C17" s="197"/>
      <c r="D17" s="190" t="s">
        <v>231</v>
      </c>
      <c r="E17" s="190" t="s">
        <v>238</v>
      </c>
      <c r="F17" s="174" t="s">
        <v>286</v>
      </c>
      <c r="G17" s="175"/>
      <c r="H17" s="190" t="s">
        <v>287</v>
      </c>
      <c r="I17" s="110"/>
    </row>
    <row r="18" spans="1:9" s="64" customFormat="1" ht="87" customHeight="1">
      <c r="A18" s="191"/>
      <c r="B18" s="198"/>
      <c r="C18" s="199"/>
      <c r="D18" s="191"/>
      <c r="E18" s="191"/>
      <c r="F18" s="8" t="s">
        <v>164</v>
      </c>
      <c r="G18" s="33" t="s">
        <v>187</v>
      </c>
      <c r="H18" s="191"/>
      <c r="I18" s="110"/>
    </row>
    <row r="19" spans="1:9" s="30" customFormat="1" ht="15.75" customHeight="1">
      <c r="A19" s="82">
        <v>1</v>
      </c>
      <c r="B19" s="240">
        <v>2</v>
      </c>
      <c r="C19" s="241"/>
      <c r="D19" s="82">
        <v>3</v>
      </c>
      <c r="E19" s="82">
        <v>4</v>
      </c>
      <c r="F19" s="82">
        <v>5</v>
      </c>
      <c r="G19" s="82">
        <v>6</v>
      </c>
      <c r="H19" s="82">
        <v>7</v>
      </c>
      <c r="I19" s="100"/>
    </row>
    <row r="20" spans="1:9" s="113" customFormat="1" ht="15" customHeight="1">
      <c r="A20" s="148" t="s">
        <v>199</v>
      </c>
      <c r="B20" s="246" t="s">
        <v>171</v>
      </c>
      <c r="C20" s="247"/>
      <c r="D20" s="105"/>
      <c r="E20" s="105"/>
      <c r="F20" s="105"/>
      <c r="G20" s="105"/>
      <c r="H20" s="105"/>
      <c r="I20" s="80"/>
    </row>
    <row r="21" spans="1:9" s="30" customFormat="1" ht="15.75" customHeight="1" hidden="1">
      <c r="A21" s="124" t="s">
        <v>49</v>
      </c>
      <c r="B21" s="230" t="s">
        <v>121</v>
      </c>
      <c r="C21" s="231"/>
      <c r="D21" s="125"/>
      <c r="E21" s="125"/>
      <c r="F21" s="125"/>
      <c r="G21" s="129" t="s">
        <v>59</v>
      </c>
      <c r="H21" s="82"/>
      <c r="I21" s="100"/>
    </row>
    <row r="22" spans="1:9" s="30" customFormat="1" ht="12.75" customHeight="1" hidden="1">
      <c r="A22" s="8">
        <v>2120</v>
      </c>
      <c r="B22" s="230" t="s">
        <v>122</v>
      </c>
      <c r="C22" s="231"/>
      <c r="D22" s="125"/>
      <c r="E22" s="125"/>
      <c r="F22" s="125"/>
      <c r="G22" s="129" t="s">
        <v>59</v>
      </c>
      <c r="H22" s="82"/>
      <c r="I22" s="100"/>
    </row>
    <row r="23" spans="1:9" s="30" customFormat="1" ht="15.75" customHeight="1">
      <c r="A23" s="8">
        <v>2210</v>
      </c>
      <c r="B23" s="230" t="s">
        <v>123</v>
      </c>
      <c r="C23" s="231"/>
      <c r="D23" s="125">
        <f>'2019-2(14.1;14.2;14.3)спАПС'!E12</f>
        <v>14845.98</v>
      </c>
      <c r="E23" s="125">
        <f>'2019-2(14.1;14.2;14.3)спАПС'!D52</f>
        <v>31495</v>
      </c>
      <c r="F23" s="125">
        <f>'2019-2(14.1;14.2;14.3)спАПС'!I52</f>
        <v>81750</v>
      </c>
      <c r="G23" s="129" t="s">
        <v>59</v>
      </c>
      <c r="H23" s="82"/>
      <c r="I23" s="100"/>
    </row>
    <row r="24" spans="1:9" s="30" customFormat="1" ht="15.75" customHeight="1" hidden="1">
      <c r="A24" s="8">
        <v>2220</v>
      </c>
      <c r="B24" s="230" t="s">
        <v>40</v>
      </c>
      <c r="C24" s="231"/>
      <c r="D24" s="125"/>
      <c r="E24" s="125"/>
      <c r="F24" s="125"/>
      <c r="G24" s="129" t="s">
        <v>59</v>
      </c>
      <c r="H24" s="82"/>
      <c r="I24" s="100"/>
    </row>
    <row r="25" spans="1:9" s="30" customFormat="1" ht="15.75" customHeight="1" hidden="1">
      <c r="A25" s="8">
        <v>2230</v>
      </c>
      <c r="B25" s="230" t="s">
        <v>41</v>
      </c>
      <c r="C25" s="231"/>
      <c r="D25" s="125"/>
      <c r="E25" s="125"/>
      <c r="F25" s="125"/>
      <c r="G25" s="129" t="s">
        <v>59</v>
      </c>
      <c r="H25" s="82"/>
      <c r="I25" s="100"/>
    </row>
    <row r="26" spans="1:9" s="30" customFormat="1" ht="12.75">
      <c r="A26" s="8">
        <v>2240</v>
      </c>
      <c r="B26" s="230" t="s">
        <v>42</v>
      </c>
      <c r="C26" s="231"/>
      <c r="D26" s="125">
        <f>'2019-2(14.1;14.2;14.3)спАПС'!E15</f>
        <v>0</v>
      </c>
      <c r="E26" s="125">
        <f>'2019-2(14.1;14.2;14.3)спАПС'!D55</f>
        <v>7000</v>
      </c>
      <c r="F26" s="125">
        <f>'2019-2(14.1;14.2;14.3)спАПС'!I55</f>
        <v>11250</v>
      </c>
      <c r="G26" s="129" t="s">
        <v>59</v>
      </c>
      <c r="H26" s="82"/>
      <c r="I26" s="100"/>
    </row>
    <row r="27" spans="1:9" s="30" customFormat="1" ht="15.75" customHeight="1" hidden="1">
      <c r="A27" s="8">
        <v>2250</v>
      </c>
      <c r="B27" s="230" t="s">
        <v>43</v>
      </c>
      <c r="C27" s="231"/>
      <c r="D27" s="125"/>
      <c r="E27" s="125"/>
      <c r="F27" s="125"/>
      <c r="G27" s="144"/>
      <c r="H27" s="82"/>
      <c r="I27" s="100"/>
    </row>
    <row r="28" spans="1:9" s="30" customFormat="1" ht="15.75" customHeight="1" hidden="1">
      <c r="A28" s="8">
        <v>2260</v>
      </c>
      <c r="B28" s="230" t="s">
        <v>124</v>
      </c>
      <c r="C28" s="231"/>
      <c r="D28" s="125"/>
      <c r="E28" s="125"/>
      <c r="F28" s="125"/>
      <c r="G28" s="125"/>
      <c r="H28" s="82"/>
      <c r="I28" s="100"/>
    </row>
    <row r="29" spans="1:9" s="30" customFormat="1" ht="20.25" customHeight="1" hidden="1">
      <c r="A29" s="8">
        <v>2270</v>
      </c>
      <c r="B29" s="230" t="s">
        <v>44</v>
      </c>
      <c r="C29" s="231"/>
      <c r="D29" s="125">
        <f>SUM(D30:D32)</f>
        <v>0</v>
      </c>
      <c r="E29" s="125">
        <f>SUM(E30:E32)</f>
        <v>0</v>
      </c>
      <c r="F29" s="125">
        <f>SUM(F30:F32)</f>
        <v>0</v>
      </c>
      <c r="G29" s="125" t="s">
        <v>59</v>
      </c>
      <c r="H29" s="274"/>
      <c r="I29" s="100"/>
    </row>
    <row r="30" spans="1:9" s="30" customFormat="1" ht="18" customHeight="1" hidden="1">
      <c r="A30" s="8">
        <v>2271</v>
      </c>
      <c r="B30" s="230" t="s">
        <v>139</v>
      </c>
      <c r="C30" s="231"/>
      <c r="D30" s="125"/>
      <c r="E30" s="125"/>
      <c r="F30" s="125"/>
      <c r="G30" s="125" t="s">
        <v>59</v>
      </c>
      <c r="H30" s="274"/>
      <c r="I30" s="100"/>
    </row>
    <row r="31" spans="1:9" s="30" customFormat="1" ht="18.75" customHeight="1" hidden="1">
      <c r="A31" s="8">
        <v>2272</v>
      </c>
      <c r="B31" s="230" t="s">
        <v>140</v>
      </c>
      <c r="C31" s="231"/>
      <c r="D31" s="125"/>
      <c r="E31" s="125"/>
      <c r="F31" s="125"/>
      <c r="G31" s="125" t="s">
        <v>59</v>
      </c>
      <c r="H31" s="274"/>
      <c r="I31" s="100"/>
    </row>
    <row r="32" spans="1:9" s="30" customFormat="1" ht="18.75" customHeight="1" hidden="1">
      <c r="A32" s="8">
        <v>2273</v>
      </c>
      <c r="B32" s="230" t="s">
        <v>141</v>
      </c>
      <c r="C32" s="231"/>
      <c r="D32" s="125"/>
      <c r="E32" s="125"/>
      <c r="F32" s="125"/>
      <c r="G32" s="125" t="s">
        <v>59</v>
      </c>
      <c r="H32" s="274"/>
      <c r="I32" s="100"/>
    </row>
    <row r="33" spans="1:9" s="30" customFormat="1" ht="15.75" customHeight="1" hidden="1">
      <c r="A33" s="8">
        <v>2281</v>
      </c>
      <c r="B33" s="230" t="s">
        <v>45</v>
      </c>
      <c r="C33" s="231"/>
      <c r="D33" s="125"/>
      <c r="E33" s="125"/>
      <c r="F33" s="125"/>
      <c r="G33" s="125"/>
      <c r="H33" s="82"/>
      <c r="I33" s="100"/>
    </row>
    <row r="34" spans="1:9" s="30" customFormat="1" ht="39" customHeight="1" hidden="1">
      <c r="A34" s="8">
        <v>2282</v>
      </c>
      <c r="B34" s="230" t="s">
        <v>46</v>
      </c>
      <c r="C34" s="231"/>
      <c r="D34" s="125"/>
      <c r="E34" s="125"/>
      <c r="F34" s="125"/>
      <c r="G34" s="125" t="s">
        <v>59</v>
      </c>
      <c r="H34" s="82"/>
      <c r="I34" s="100"/>
    </row>
    <row r="35" spans="1:9" s="30" customFormat="1" ht="12.75" hidden="1">
      <c r="A35" s="8">
        <v>2400</v>
      </c>
      <c r="B35" s="8"/>
      <c r="C35" s="92" t="s">
        <v>125</v>
      </c>
      <c r="D35" s="125"/>
      <c r="E35" s="125"/>
      <c r="F35" s="125"/>
      <c r="G35" s="125"/>
      <c r="H35" s="82"/>
      <c r="I35" s="100"/>
    </row>
    <row r="36" spans="1:9" s="30" customFormat="1" ht="26.25" hidden="1">
      <c r="A36" s="8">
        <v>2610</v>
      </c>
      <c r="B36" s="8"/>
      <c r="C36" s="92" t="s">
        <v>47</v>
      </c>
      <c r="D36" s="125"/>
      <c r="E36" s="125"/>
      <c r="F36" s="125"/>
      <c r="G36" s="125"/>
      <c r="H36" s="82"/>
      <c r="I36" s="100"/>
    </row>
    <row r="37" spans="1:9" s="30" customFormat="1" ht="26.25" hidden="1">
      <c r="A37" s="8">
        <v>2620</v>
      </c>
      <c r="B37" s="8"/>
      <c r="C37" s="92" t="s">
        <v>48</v>
      </c>
      <c r="D37" s="125"/>
      <c r="E37" s="125"/>
      <c r="F37" s="125"/>
      <c r="G37" s="125"/>
      <c r="H37" s="82"/>
      <c r="I37" s="100"/>
    </row>
    <row r="38" spans="1:9" s="30" customFormat="1" ht="26.25" hidden="1">
      <c r="A38" s="8">
        <v>2630</v>
      </c>
      <c r="B38" s="8"/>
      <c r="C38" s="92" t="s">
        <v>126</v>
      </c>
      <c r="D38" s="125"/>
      <c r="E38" s="125"/>
      <c r="F38" s="125"/>
      <c r="G38" s="144"/>
      <c r="H38" s="82"/>
      <c r="I38" s="100"/>
    </row>
    <row r="39" spans="1:9" s="30" customFormat="1" ht="12.75" hidden="1">
      <c r="A39" s="8">
        <v>2700</v>
      </c>
      <c r="B39" s="8"/>
      <c r="C39" s="92" t="s">
        <v>127</v>
      </c>
      <c r="D39" s="125"/>
      <c r="E39" s="125"/>
      <c r="F39" s="125"/>
      <c r="G39" s="125"/>
      <c r="H39" s="82"/>
      <c r="I39" s="100"/>
    </row>
    <row r="40" spans="1:9" s="30" customFormat="1" ht="12.75" hidden="1">
      <c r="A40" s="8">
        <v>2800</v>
      </c>
      <c r="B40" s="8"/>
      <c r="C40" s="92" t="s">
        <v>128</v>
      </c>
      <c r="D40" s="125"/>
      <c r="E40" s="125"/>
      <c r="F40" s="125"/>
      <c r="G40" s="125"/>
      <c r="H40" s="82"/>
      <c r="I40" s="100"/>
    </row>
    <row r="41" spans="1:9" s="30" customFormat="1" ht="12.75" customHeight="1" hidden="1">
      <c r="A41" s="8">
        <v>3110</v>
      </c>
      <c r="B41" s="230" t="s">
        <v>129</v>
      </c>
      <c r="C41" s="231"/>
      <c r="D41" s="125"/>
      <c r="E41" s="125"/>
      <c r="F41" s="125"/>
      <c r="G41" s="125"/>
      <c r="H41" s="82"/>
      <c r="I41" s="100"/>
    </row>
    <row r="42" spans="1:9" s="30" customFormat="1" ht="12.75" hidden="1">
      <c r="A42" s="8">
        <v>3120</v>
      </c>
      <c r="B42" s="8"/>
      <c r="C42" s="92" t="s">
        <v>50</v>
      </c>
      <c r="D42" s="125"/>
      <c r="E42" s="125"/>
      <c r="F42" s="125"/>
      <c r="G42" s="125"/>
      <c r="H42" s="82"/>
      <c r="I42" s="100"/>
    </row>
    <row r="43" spans="1:9" s="30" customFormat="1" ht="12.75" hidden="1">
      <c r="A43" s="8">
        <v>3130</v>
      </c>
      <c r="B43" s="8"/>
      <c r="C43" s="92" t="s">
        <v>51</v>
      </c>
      <c r="D43" s="125"/>
      <c r="E43" s="125"/>
      <c r="F43" s="125"/>
      <c r="G43" s="125"/>
      <c r="H43" s="82"/>
      <c r="I43" s="100"/>
    </row>
    <row r="44" spans="1:9" s="30" customFormat="1" ht="12.75" hidden="1">
      <c r="A44" s="8">
        <v>3140</v>
      </c>
      <c r="B44" s="8"/>
      <c r="C44" s="92" t="s">
        <v>52</v>
      </c>
      <c r="D44" s="125"/>
      <c r="E44" s="125"/>
      <c r="F44" s="125"/>
      <c r="G44" s="125"/>
      <c r="H44" s="82"/>
      <c r="I44" s="100"/>
    </row>
    <row r="45" spans="1:9" s="30" customFormat="1" ht="12.75" hidden="1">
      <c r="A45" s="8">
        <v>3150</v>
      </c>
      <c r="B45" s="8"/>
      <c r="C45" s="92" t="s">
        <v>53</v>
      </c>
      <c r="D45" s="125"/>
      <c r="E45" s="125"/>
      <c r="F45" s="125"/>
      <c r="G45" s="144"/>
      <c r="H45" s="82"/>
      <c r="I45" s="100"/>
    </row>
    <row r="46" spans="1:9" s="30" customFormat="1" ht="12.75" hidden="1">
      <c r="A46" s="8">
        <v>3160</v>
      </c>
      <c r="B46" s="8"/>
      <c r="C46" s="92" t="s">
        <v>130</v>
      </c>
      <c r="D46" s="125"/>
      <c r="E46" s="125"/>
      <c r="F46" s="125"/>
      <c r="G46" s="125"/>
      <c r="H46" s="82"/>
      <c r="I46" s="100"/>
    </row>
    <row r="47" spans="1:9" s="30" customFormat="1" ht="27.75" customHeight="1" hidden="1">
      <c r="A47" s="8">
        <v>3210</v>
      </c>
      <c r="B47" s="8"/>
      <c r="C47" s="92" t="s">
        <v>54</v>
      </c>
      <c r="D47" s="125"/>
      <c r="E47" s="125"/>
      <c r="F47" s="125"/>
      <c r="G47" s="125"/>
      <c r="H47" s="82"/>
      <c r="I47" s="100"/>
    </row>
    <row r="48" spans="1:9" s="30" customFormat="1" ht="26.25" hidden="1">
      <c r="A48" s="8">
        <v>3220</v>
      </c>
      <c r="B48" s="8"/>
      <c r="C48" s="92" t="s">
        <v>55</v>
      </c>
      <c r="D48" s="125"/>
      <c r="E48" s="125"/>
      <c r="F48" s="125"/>
      <c r="G48" s="125"/>
      <c r="H48" s="82"/>
      <c r="I48" s="100"/>
    </row>
    <row r="49" spans="1:9" s="30" customFormat="1" ht="26.25" hidden="1">
      <c r="A49" s="8">
        <v>3230</v>
      </c>
      <c r="B49" s="8"/>
      <c r="C49" s="92" t="s">
        <v>131</v>
      </c>
      <c r="D49" s="125"/>
      <c r="E49" s="125"/>
      <c r="F49" s="125"/>
      <c r="G49" s="144"/>
      <c r="H49" s="82"/>
      <c r="I49" s="100"/>
    </row>
    <row r="50" spans="1:9" s="30" customFormat="1" ht="12.75" hidden="1">
      <c r="A50" s="8">
        <v>3240</v>
      </c>
      <c r="B50" s="8"/>
      <c r="C50" s="92" t="s">
        <v>56</v>
      </c>
      <c r="D50" s="125"/>
      <c r="E50" s="125"/>
      <c r="F50" s="125"/>
      <c r="G50" s="125"/>
      <c r="H50" s="82"/>
      <c r="I50" s="100"/>
    </row>
    <row r="51" spans="1:9" s="30" customFormat="1" ht="12.75" hidden="1">
      <c r="A51" s="8">
        <v>9000</v>
      </c>
      <c r="B51" s="8"/>
      <c r="C51" s="92" t="s">
        <v>57</v>
      </c>
      <c r="D51" s="125"/>
      <c r="E51" s="125"/>
      <c r="F51" s="125"/>
      <c r="G51" s="125"/>
      <c r="H51" s="82"/>
      <c r="I51" s="100"/>
    </row>
    <row r="52" spans="1:9" s="30" customFormat="1" ht="15.75" customHeight="1">
      <c r="A52" s="133"/>
      <c r="B52" s="236" t="s">
        <v>221</v>
      </c>
      <c r="C52" s="237"/>
      <c r="D52" s="129">
        <f>SUM(D21:D51)-D29</f>
        <v>14845.98</v>
      </c>
      <c r="E52" s="129">
        <f>SUM(E21:E51)-E29</f>
        <v>38495</v>
      </c>
      <c r="F52" s="129">
        <f>SUM(F21:F51)-F29</f>
        <v>93000</v>
      </c>
      <c r="G52" s="129">
        <f>G41</f>
        <v>0</v>
      </c>
      <c r="H52" s="82"/>
      <c r="I52" s="100"/>
    </row>
    <row r="53" spans="1:9" s="19" customFormat="1" ht="15">
      <c r="A53" s="18"/>
      <c r="B53" s="18"/>
      <c r="C53" s="18"/>
      <c r="D53" s="18"/>
      <c r="E53" s="18"/>
      <c r="F53" s="18"/>
      <c r="G53" s="18"/>
      <c r="H53" s="18"/>
      <c r="I53" s="18"/>
    </row>
    <row r="54" spans="1:9" s="19" customFormat="1" ht="13.5" customHeight="1">
      <c r="A54" s="111" t="s">
        <v>324</v>
      </c>
      <c r="B54" s="111"/>
      <c r="C54" s="112"/>
      <c r="D54" s="112"/>
      <c r="E54" s="112"/>
      <c r="F54" s="112"/>
      <c r="G54" s="112"/>
      <c r="H54" s="112"/>
      <c r="I54" s="18"/>
    </row>
    <row r="55" spans="1:9" s="19" customFormat="1" ht="15">
      <c r="A55" s="18"/>
      <c r="B55" s="18"/>
      <c r="C55" s="18"/>
      <c r="D55" s="18"/>
      <c r="E55" s="18"/>
      <c r="F55" s="18"/>
      <c r="G55" s="18"/>
      <c r="H55" s="18"/>
      <c r="I55" s="18"/>
    </row>
    <row r="56" spans="1:9" s="19" customFormat="1" ht="29.25" customHeight="1">
      <c r="A56" s="8" t="s">
        <v>27</v>
      </c>
      <c r="B56" s="174" t="s">
        <v>111</v>
      </c>
      <c r="C56" s="175"/>
      <c r="D56" s="8" t="s">
        <v>67</v>
      </c>
      <c r="E56" s="8" t="s">
        <v>68</v>
      </c>
      <c r="F56" s="178" t="s">
        <v>288</v>
      </c>
      <c r="G56" s="178"/>
      <c r="H56" s="8" t="s">
        <v>289</v>
      </c>
      <c r="I56" s="18"/>
    </row>
    <row r="57" spans="1:9" s="113" customFormat="1" ht="15">
      <c r="A57" s="82">
        <v>1</v>
      </c>
      <c r="B57" s="240">
        <v>2</v>
      </c>
      <c r="C57" s="241"/>
      <c r="D57" s="82">
        <v>3</v>
      </c>
      <c r="E57" s="82">
        <v>4</v>
      </c>
      <c r="F57" s="224">
        <v>5</v>
      </c>
      <c r="G57" s="224"/>
      <c r="H57" s="82">
        <v>6</v>
      </c>
      <c r="I57" s="80"/>
    </row>
    <row r="58" spans="1:9" s="113" customFormat="1" ht="15" hidden="1">
      <c r="A58" s="82"/>
      <c r="B58" s="275" t="s">
        <v>105</v>
      </c>
      <c r="C58" s="276"/>
      <c r="D58" s="82"/>
      <c r="E58" s="82"/>
      <c r="F58" s="277"/>
      <c r="G58" s="278"/>
      <c r="H58" s="82"/>
      <c r="I58" s="80"/>
    </row>
    <row r="59" spans="1:9" s="113" customFormat="1" ht="15" hidden="1">
      <c r="A59" s="82"/>
      <c r="B59" s="275" t="s">
        <v>69</v>
      </c>
      <c r="C59" s="276"/>
      <c r="D59" s="82"/>
      <c r="E59" s="82"/>
      <c r="F59" s="277"/>
      <c r="G59" s="278"/>
      <c r="H59" s="82"/>
      <c r="I59" s="80"/>
    </row>
    <row r="60" spans="1:9" s="113" customFormat="1" ht="15">
      <c r="A60" s="82"/>
      <c r="B60" s="275" t="s">
        <v>70</v>
      </c>
      <c r="C60" s="276"/>
      <c r="D60" s="82"/>
      <c r="E60" s="82"/>
      <c r="F60" s="277"/>
      <c r="G60" s="278"/>
      <c r="H60" s="82"/>
      <c r="I60" s="80"/>
    </row>
    <row r="61" spans="1:9" s="113" customFormat="1" ht="15">
      <c r="A61" s="82"/>
      <c r="B61" s="275"/>
      <c r="C61" s="276"/>
      <c r="D61" s="82"/>
      <c r="E61" s="82"/>
      <c r="F61" s="277"/>
      <c r="G61" s="278"/>
      <c r="H61" s="82"/>
      <c r="I61" s="80"/>
    </row>
    <row r="62" spans="1:9" s="19" customFormat="1" ht="15">
      <c r="A62" s="103"/>
      <c r="B62" s="275" t="s">
        <v>71</v>
      </c>
      <c r="C62" s="276"/>
      <c r="D62" s="103"/>
      <c r="E62" s="103"/>
      <c r="F62" s="277"/>
      <c r="G62" s="278"/>
      <c r="H62" s="103"/>
      <c r="I62" s="18"/>
    </row>
    <row r="63" spans="1:9" s="19" customFormat="1" ht="15">
      <c r="A63" s="103"/>
      <c r="B63" s="275"/>
      <c r="C63" s="276" t="s">
        <v>117</v>
      </c>
      <c r="D63" s="103"/>
      <c r="E63" s="103"/>
      <c r="F63" s="277"/>
      <c r="G63" s="278"/>
      <c r="H63" s="103"/>
      <c r="I63" s="18"/>
    </row>
    <row r="64" spans="1:9" s="19" customFormat="1" ht="15">
      <c r="A64" s="103"/>
      <c r="B64" s="275" t="s">
        <v>72</v>
      </c>
      <c r="C64" s="276"/>
      <c r="D64" s="103"/>
      <c r="E64" s="103"/>
      <c r="F64" s="277"/>
      <c r="G64" s="278"/>
      <c r="H64" s="103"/>
      <c r="I64" s="18"/>
    </row>
    <row r="65" spans="1:9" s="19" customFormat="1" ht="15">
      <c r="A65" s="103"/>
      <c r="B65" s="275"/>
      <c r="C65" s="276" t="s">
        <v>117</v>
      </c>
      <c r="D65" s="103"/>
      <c r="E65" s="103"/>
      <c r="F65" s="277"/>
      <c r="G65" s="278"/>
      <c r="H65" s="103"/>
      <c r="I65" s="18"/>
    </row>
    <row r="66" spans="1:9" s="19" customFormat="1" ht="15">
      <c r="A66" s="103"/>
      <c r="B66" s="275" t="s">
        <v>73</v>
      </c>
      <c r="C66" s="276"/>
      <c r="D66" s="103"/>
      <c r="E66" s="103"/>
      <c r="F66" s="277"/>
      <c r="G66" s="278"/>
      <c r="H66" s="103"/>
      <c r="I66" s="18"/>
    </row>
    <row r="67" spans="1:9" s="19" customFormat="1" ht="15">
      <c r="A67" s="103"/>
      <c r="B67" s="275"/>
      <c r="C67" s="276" t="s">
        <v>117</v>
      </c>
      <c r="D67" s="103"/>
      <c r="E67" s="103"/>
      <c r="F67" s="277"/>
      <c r="G67" s="278"/>
      <c r="H67" s="103"/>
      <c r="I67" s="18"/>
    </row>
    <row r="68" spans="1:9" s="19" customFormat="1" ht="15">
      <c r="A68" s="18"/>
      <c r="B68" s="18"/>
      <c r="C68" s="18"/>
      <c r="D68" s="18"/>
      <c r="E68" s="18"/>
      <c r="F68" s="18"/>
      <c r="G68" s="18"/>
      <c r="H68" s="18"/>
      <c r="I68" s="18"/>
    </row>
    <row r="69" spans="1:9" s="43" customFormat="1" ht="30" customHeight="1">
      <c r="A69" s="244" t="s">
        <v>325</v>
      </c>
      <c r="B69" s="244"/>
      <c r="C69" s="244"/>
      <c r="D69" s="244"/>
      <c r="E69" s="244"/>
      <c r="F69" s="244"/>
      <c r="G69" s="244"/>
      <c r="H69" s="244"/>
      <c r="I69" s="18"/>
    </row>
    <row r="70" spans="1:9" s="19" customFormat="1" ht="13.5" customHeight="1">
      <c r="A70" s="18"/>
      <c r="B70" s="18"/>
      <c r="C70" s="112"/>
      <c r="D70" s="112"/>
      <c r="E70" s="112"/>
      <c r="F70" s="112"/>
      <c r="G70" s="112"/>
      <c r="H70" s="112"/>
      <c r="I70" s="18"/>
    </row>
    <row r="71" spans="1:8" s="19" customFormat="1" ht="13.5" customHeight="1" hidden="1">
      <c r="A71" s="244" t="s">
        <v>119</v>
      </c>
      <c r="B71" s="244"/>
      <c r="C71" s="244"/>
      <c r="D71" s="244"/>
      <c r="E71" s="244"/>
      <c r="F71" s="244"/>
      <c r="G71" s="244"/>
      <c r="H71" s="244"/>
    </row>
    <row r="72" spans="1:9" s="19" customFormat="1" ht="13.5" customHeight="1" hidden="1">
      <c r="A72" s="18"/>
      <c r="B72" s="18"/>
      <c r="C72" s="112"/>
      <c r="D72" s="112"/>
      <c r="E72" s="112"/>
      <c r="F72" s="112"/>
      <c r="G72" s="112"/>
      <c r="H72" s="7" t="s">
        <v>97</v>
      </c>
      <c r="I72" s="114"/>
    </row>
    <row r="73" spans="1:9" s="19" customFormat="1" ht="13.5" customHeight="1">
      <c r="A73" s="228" t="s">
        <v>221</v>
      </c>
      <c r="B73" s="229"/>
      <c r="C73" s="115"/>
      <c r="D73" s="116"/>
      <c r="E73" s="116"/>
      <c r="F73" s="116"/>
      <c r="G73" s="116"/>
      <c r="H73" s="116"/>
      <c r="I73" s="117"/>
    </row>
    <row r="74" spans="1:9" s="19" customFormat="1" ht="13.5" customHeight="1">
      <c r="A74" s="18"/>
      <c r="B74" s="18"/>
      <c r="C74" s="112"/>
      <c r="D74" s="112"/>
      <c r="E74" s="112"/>
      <c r="F74" s="112"/>
      <c r="G74" s="112"/>
      <c r="H74" s="112"/>
      <c r="I74" s="18"/>
    </row>
    <row r="75" spans="1:9" s="19" customFormat="1" ht="16.5" customHeight="1">
      <c r="A75" s="62" t="s">
        <v>229</v>
      </c>
      <c r="B75" s="226" t="s">
        <v>326</v>
      </c>
      <c r="C75" s="226"/>
      <c r="D75" s="226"/>
      <c r="E75" s="226"/>
      <c r="F75" s="226"/>
      <c r="G75" s="226"/>
      <c r="H75" s="226"/>
      <c r="I75" s="18"/>
    </row>
    <row r="76" spans="1:9" s="19" customFormat="1" ht="13.5" customHeight="1">
      <c r="A76" s="18"/>
      <c r="B76" s="18"/>
      <c r="C76" s="112"/>
      <c r="D76" s="112"/>
      <c r="E76" s="112"/>
      <c r="F76" s="112"/>
      <c r="G76" s="112"/>
      <c r="H76" s="112"/>
      <c r="I76" s="18"/>
    </row>
    <row r="77" spans="1:9" s="43" customFormat="1" ht="32.25" customHeight="1">
      <c r="A77" s="178" t="s">
        <v>17</v>
      </c>
      <c r="B77" s="196" t="s">
        <v>63</v>
      </c>
      <c r="C77" s="197"/>
      <c r="D77" s="178" t="s">
        <v>196</v>
      </c>
      <c r="E77" s="178"/>
      <c r="F77" s="178" t="s">
        <v>290</v>
      </c>
      <c r="G77" s="178"/>
      <c r="H77" s="190" t="s">
        <v>291</v>
      </c>
      <c r="I77" s="18"/>
    </row>
    <row r="78" spans="1:9" s="43" customFormat="1" ht="39" customHeight="1">
      <c r="A78" s="178"/>
      <c r="B78" s="198"/>
      <c r="C78" s="199"/>
      <c r="D78" s="8" t="s">
        <v>118</v>
      </c>
      <c r="E78" s="35" t="s">
        <v>187</v>
      </c>
      <c r="F78" s="8" t="s">
        <v>118</v>
      </c>
      <c r="G78" s="35" t="s">
        <v>187</v>
      </c>
      <c r="H78" s="191"/>
      <c r="I78" s="18"/>
    </row>
    <row r="79" spans="1:9" s="43" customFormat="1" ht="13.5" customHeight="1">
      <c r="A79" s="8">
        <v>1</v>
      </c>
      <c r="B79" s="174">
        <v>2</v>
      </c>
      <c r="C79" s="175"/>
      <c r="D79" s="8">
        <v>3</v>
      </c>
      <c r="E79" s="8">
        <v>4</v>
      </c>
      <c r="F79" s="8">
        <v>5</v>
      </c>
      <c r="G79" s="8">
        <v>6</v>
      </c>
      <c r="H79" s="8">
        <v>7</v>
      </c>
      <c r="I79" s="18"/>
    </row>
    <row r="80" spans="1:9" s="5" customFormat="1" ht="13.5" customHeight="1">
      <c r="A80" s="92"/>
      <c r="B80" s="230"/>
      <c r="C80" s="231"/>
      <c r="D80" s="8"/>
      <c r="E80" s="8"/>
      <c r="F80" s="8"/>
      <c r="G80" s="8"/>
      <c r="H80" s="8"/>
      <c r="I80" s="18"/>
    </row>
    <row r="81" spans="1:9" s="5" customFormat="1" ht="13.5" customHeight="1">
      <c r="A81" s="92"/>
      <c r="B81" s="230"/>
      <c r="C81" s="231"/>
      <c r="D81" s="8"/>
      <c r="E81" s="8"/>
      <c r="F81" s="8"/>
      <c r="G81" s="8"/>
      <c r="H81" s="8"/>
      <c r="I81" s="18"/>
    </row>
    <row r="82" spans="1:9" s="5" customFormat="1" ht="13.5" customHeight="1">
      <c r="A82" s="92"/>
      <c r="B82" s="230"/>
      <c r="C82" s="231"/>
      <c r="D82" s="8"/>
      <c r="E82" s="8"/>
      <c r="F82" s="8"/>
      <c r="G82" s="8"/>
      <c r="H82" s="8"/>
      <c r="I82" s="18"/>
    </row>
    <row r="83" spans="1:9" s="5" customFormat="1" ht="13.5" customHeight="1">
      <c r="A83" s="92"/>
      <c r="B83" s="230"/>
      <c r="C83" s="231"/>
      <c r="D83" s="8"/>
      <c r="E83" s="8"/>
      <c r="F83" s="8"/>
      <c r="G83" s="8"/>
      <c r="H83" s="8"/>
      <c r="I83" s="18"/>
    </row>
    <row r="84" spans="1:9" s="5" customFormat="1" ht="13.5" customHeight="1">
      <c r="A84" s="92"/>
      <c r="B84" s="230"/>
      <c r="C84" s="231"/>
      <c r="D84" s="8"/>
      <c r="E84" s="8"/>
      <c r="F84" s="8"/>
      <c r="G84" s="8"/>
      <c r="H84" s="8"/>
      <c r="I84" s="18"/>
    </row>
    <row r="85" spans="1:9" s="19" customFormat="1" ht="13.5" customHeight="1">
      <c r="A85" s="18"/>
      <c r="B85" s="18"/>
      <c r="C85" s="112"/>
      <c r="D85" s="112"/>
      <c r="E85" s="112"/>
      <c r="F85" s="112"/>
      <c r="G85" s="112"/>
      <c r="H85" s="112"/>
      <c r="I85" s="18"/>
    </row>
    <row r="86" spans="1:9" s="19" customFormat="1" ht="13.5" customHeight="1">
      <c r="A86" s="111" t="s">
        <v>327</v>
      </c>
      <c r="B86" s="111"/>
      <c r="C86" s="112"/>
      <c r="D86" s="112"/>
      <c r="E86" s="112"/>
      <c r="F86" s="112"/>
      <c r="G86" s="112"/>
      <c r="H86" s="112"/>
      <c r="I86" s="18"/>
    </row>
    <row r="87" spans="1:9" s="19" customFormat="1" ht="13.5" customHeight="1">
      <c r="A87" s="111"/>
      <c r="B87" s="111"/>
      <c r="C87" s="112"/>
      <c r="D87" s="112"/>
      <c r="E87" s="112"/>
      <c r="F87" s="112"/>
      <c r="G87" s="112"/>
      <c r="H87" s="112"/>
      <c r="I87" s="18"/>
    </row>
    <row r="88" spans="1:9" s="43" customFormat="1" ht="72.75" customHeight="1">
      <c r="A88" s="74" t="s">
        <v>27</v>
      </c>
      <c r="B88" s="206" t="s">
        <v>63</v>
      </c>
      <c r="C88" s="208"/>
      <c r="D88" s="74" t="s">
        <v>67</v>
      </c>
      <c r="E88" s="74" t="s">
        <v>68</v>
      </c>
      <c r="F88" s="74" t="s">
        <v>197</v>
      </c>
      <c r="G88" s="74" t="s">
        <v>198</v>
      </c>
      <c r="H88" s="74" t="s">
        <v>292</v>
      </c>
      <c r="I88" s="74" t="s">
        <v>293</v>
      </c>
    </row>
    <row r="89" spans="1:9" s="43" customFormat="1" ht="13.5" customHeight="1">
      <c r="A89" s="74">
        <v>1</v>
      </c>
      <c r="B89" s="206">
        <v>2</v>
      </c>
      <c r="C89" s="208"/>
      <c r="D89" s="74">
        <v>3</v>
      </c>
      <c r="E89" s="74">
        <v>4</v>
      </c>
      <c r="F89" s="74">
        <v>5</v>
      </c>
      <c r="G89" s="74">
        <v>6</v>
      </c>
      <c r="H89" s="74">
        <v>7</v>
      </c>
      <c r="I89" s="74">
        <v>8</v>
      </c>
    </row>
    <row r="90" spans="1:9" s="43" customFormat="1" ht="13.5" customHeight="1" hidden="1">
      <c r="A90" s="279"/>
      <c r="B90" s="275" t="s">
        <v>105</v>
      </c>
      <c r="C90" s="276"/>
      <c r="D90" s="279"/>
      <c r="E90" s="279"/>
      <c r="F90" s="279"/>
      <c r="G90" s="279"/>
      <c r="H90" s="279"/>
      <c r="I90" s="279"/>
    </row>
    <row r="91" spans="1:9" s="19" customFormat="1" ht="13.5" customHeight="1">
      <c r="A91" s="280"/>
      <c r="B91" s="275" t="s">
        <v>69</v>
      </c>
      <c r="C91" s="276"/>
      <c r="D91" s="280"/>
      <c r="E91" s="280"/>
      <c r="F91" s="280"/>
      <c r="G91" s="280"/>
      <c r="H91" s="280"/>
      <c r="I91" s="280"/>
    </row>
    <row r="92" spans="1:9" s="19" customFormat="1" ht="13.5" customHeight="1">
      <c r="A92" s="280"/>
      <c r="B92" s="275" t="s">
        <v>70</v>
      </c>
      <c r="C92" s="276"/>
      <c r="D92" s="280"/>
      <c r="E92" s="280"/>
      <c r="F92" s="280"/>
      <c r="G92" s="280"/>
      <c r="H92" s="280"/>
      <c r="I92" s="280"/>
    </row>
    <row r="93" spans="1:9" s="19" customFormat="1" ht="13.5" customHeight="1">
      <c r="A93" s="280"/>
      <c r="B93" s="275"/>
      <c r="C93" s="276"/>
      <c r="D93" s="280"/>
      <c r="E93" s="280"/>
      <c r="F93" s="280"/>
      <c r="G93" s="280"/>
      <c r="H93" s="280"/>
      <c r="I93" s="280"/>
    </row>
    <row r="94" spans="1:9" s="19" customFormat="1" ht="13.5" customHeight="1">
      <c r="A94" s="280"/>
      <c r="B94" s="275" t="s">
        <v>71</v>
      </c>
      <c r="C94" s="276"/>
      <c r="D94" s="280"/>
      <c r="E94" s="280"/>
      <c r="F94" s="280"/>
      <c r="G94" s="280"/>
      <c r="H94" s="280"/>
      <c r="I94" s="280"/>
    </row>
    <row r="95" spans="1:9" s="19" customFormat="1" ht="13.5" customHeight="1">
      <c r="A95" s="280"/>
      <c r="B95" s="275"/>
      <c r="C95" s="276" t="s">
        <v>117</v>
      </c>
      <c r="D95" s="280"/>
      <c r="E95" s="280"/>
      <c r="F95" s="280"/>
      <c r="G95" s="280"/>
      <c r="H95" s="280"/>
      <c r="I95" s="280"/>
    </row>
    <row r="96" spans="1:9" s="19" customFormat="1" ht="13.5" customHeight="1">
      <c r="A96" s="280"/>
      <c r="B96" s="275" t="s">
        <v>72</v>
      </c>
      <c r="C96" s="276"/>
      <c r="D96" s="280"/>
      <c r="E96" s="280"/>
      <c r="F96" s="280"/>
      <c r="G96" s="280"/>
      <c r="H96" s="280"/>
      <c r="I96" s="280"/>
    </row>
    <row r="97" spans="1:9" s="19" customFormat="1" ht="13.5" customHeight="1">
      <c r="A97" s="280"/>
      <c r="B97" s="275"/>
      <c r="C97" s="276" t="s">
        <v>117</v>
      </c>
      <c r="D97" s="280"/>
      <c r="E97" s="280"/>
      <c r="F97" s="280"/>
      <c r="G97" s="280"/>
      <c r="H97" s="280"/>
      <c r="I97" s="280"/>
    </row>
    <row r="98" spans="1:9" s="19" customFormat="1" ht="13.5" customHeight="1">
      <c r="A98" s="280"/>
      <c r="B98" s="275" t="s">
        <v>73</v>
      </c>
      <c r="C98" s="276"/>
      <c r="D98" s="280"/>
      <c r="E98" s="280"/>
      <c r="F98" s="280"/>
      <c r="G98" s="280"/>
      <c r="H98" s="280"/>
      <c r="I98" s="280"/>
    </row>
    <row r="99" spans="1:9" s="19" customFormat="1" ht="13.5" customHeight="1">
      <c r="A99" s="280"/>
      <c r="B99" s="275"/>
      <c r="C99" s="276" t="s">
        <v>117</v>
      </c>
      <c r="D99" s="280"/>
      <c r="E99" s="280"/>
      <c r="F99" s="280"/>
      <c r="G99" s="280"/>
      <c r="H99" s="280"/>
      <c r="I99" s="280"/>
    </row>
    <row r="100" spans="1:9" s="19" customFormat="1" ht="13.5" customHeight="1">
      <c r="A100" s="281"/>
      <c r="B100" s="281"/>
      <c r="C100" s="18"/>
      <c r="D100" s="18"/>
      <c r="E100" s="18"/>
      <c r="F100" s="18"/>
      <c r="G100" s="18"/>
      <c r="H100" s="18"/>
      <c r="I100" s="18"/>
    </row>
    <row r="101" spans="1:9" s="19" customFormat="1" ht="29.25" customHeight="1">
      <c r="A101" s="244" t="s">
        <v>294</v>
      </c>
      <c r="B101" s="244"/>
      <c r="C101" s="244"/>
      <c r="D101" s="244"/>
      <c r="E101" s="244"/>
      <c r="F101" s="244"/>
      <c r="G101" s="244"/>
      <c r="H101" s="244"/>
      <c r="I101" s="18"/>
    </row>
    <row r="102" spans="1:9" s="19" customFormat="1" ht="13.5" customHeight="1">
      <c r="A102" s="111"/>
      <c r="B102" s="111"/>
      <c r="C102" s="112"/>
      <c r="D102" s="112"/>
      <c r="E102" s="112"/>
      <c r="F102" s="112"/>
      <c r="G102" s="112"/>
      <c r="H102" s="112"/>
      <c r="I102" s="18"/>
    </row>
    <row r="103" spans="1:9" s="43" customFormat="1" ht="13.5" customHeight="1" hidden="1">
      <c r="A103" s="245" t="s">
        <v>120</v>
      </c>
      <c r="B103" s="245"/>
      <c r="C103" s="245"/>
      <c r="D103" s="245"/>
      <c r="E103" s="245"/>
      <c r="F103" s="245"/>
      <c r="G103" s="245"/>
      <c r="H103" s="245"/>
      <c r="I103" s="40"/>
    </row>
    <row r="104" spans="1:9" s="43" customFormat="1" ht="13.5" customHeight="1" hidden="1">
      <c r="A104" s="56"/>
      <c r="B104" s="56"/>
      <c r="C104" s="57"/>
      <c r="D104" s="57"/>
      <c r="E104" s="57"/>
      <c r="F104" s="57"/>
      <c r="G104" s="57"/>
      <c r="H104" s="57"/>
      <c r="I104" s="40"/>
    </row>
    <row r="105" spans="1:9" s="43" customFormat="1" ht="13.5" customHeight="1" hidden="1">
      <c r="A105" s="58"/>
      <c r="B105" s="58"/>
      <c r="C105" s="59"/>
      <c r="D105" s="58"/>
      <c r="E105" s="58"/>
      <c r="F105" s="58"/>
      <c r="G105" s="58"/>
      <c r="H105" s="58"/>
      <c r="I105" s="44" t="s">
        <v>97</v>
      </c>
    </row>
    <row r="106" spans="1:9" s="83" customFormat="1" ht="13.5" customHeight="1">
      <c r="A106" s="232" t="s">
        <v>221</v>
      </c>
      <c r="B106" s="233"/>
      <c r="C106" s="118"/>
      <c r="D106" s="119"/>
      <c r="E106" s="119"/>
      <c r="F106" s="242"/>
      <c r="G106" s="243"/>
      <c r="H106" s="119"/>
      <c r="I106" s="119"/>
    </row>
    <row r="107" spans="1:9" s="5" customFormat="1" ht="13.5" customHeight="1">
      <c r="A107" s="282"/>
      <c r="B107" s="282"/>
      <c r="C107" s="283"/>
      <c r="D107" s="283"/>
      <c r="E107" s="283"/>
      <c r="F107" s="283"/>
      <c r="G107" s="283"/>
      <c r="H107" s="283"/>
      <c r="I107" s="2"/>
    </row>
    <row r="108" spans="1:9" s="5" customFormat="1" ht="32.25" customHeight="1">
      <c r="A108" s="284"/>
      <c r="B108" s="285" t="s">
        <v>185</v>
      </c>
      <c r="C108" s="285"/>
      <c r="D108" s="286"/>
      <c r="E108" s="286"/>
      <c r="F108" s="264"/>
      <c r="G108" s="265" t="s">
        <v>186</v>
      </c>
      <c r="H108" s="265"/>
      <c r="I108" s="2"/>
    </row>
    <row r="109" spans="1:9" s="5" customFormat="1" ht="15">
      <c r="A109" s="2"/>
      <c r="B109" s="2"/>
      <c r="C109" s="2"/>
      <c r="D109" s="287" t="s">
        <v>8</v>
      </c>
      <c r="E109" s="287"/>
      <c r="F109" s="2"/>
      <c r="G109" s="269" t="s">
        <v>38</v>
      </c>
      <c r="H109" s="269"/>
      <c r="I109" s="2"/>
    </row>
    <row r="110" spans="1:9" s="5" customFormat="1" ht="47.25" customHeight="1">
      <c r="A110" s="284"/>
      <c r="B110" s="288" t="s">
        <v>331</v>
      </c>
      <c r="C110" s="288"/>
      <c r="D110" s="286"/>
      <c r="E110" s="286"/>
      <c r="F110" s="264"/>
      <c r="G110" s="265" t="s">
        <v>330</v>
      </c>
      <c r="H110" s="265"/>
      <c r="I110" s="2"/>
    </row>
    <row r="111" spans="1:9" s="5" customFormat="1" ht="16.5">
      <c r="A111" s="267"/>
      <c r="B111" s="267"/>
      <c r="C111" s="2"/>
      <c r="D111" s="287" t="s">
        <v>8</v>
      </c>
      <c r="E111" s="287"/>
      <c r="F111" s="2"/>
      <c r="G111" s="269" t="s">
        <v>38</v>
      </c>
      <c r="H111" s="269"/>
      <c r="I111" s="2"/>
    </row>
    <row r="112" spans="1:9" s="5" customFormat="1" ht="36" customHeight="1" hidden="1">
      <c r="A112" s="284"/>
      <c r="B112" s="284"/>
      <c r="C112" s="284" t="s">
        <v>60</v>
      </c>
      <c r="D112" s="286"/>
      <c r="E112" s="286"/>
      <c r="F112" s="264"/>
      <c r="G112" s="265" t="s">
        <v>61</v>
      </c>
      <c r="H112" s="265"/>
      <c r="I112" s="2"/>
    </row>
    <row r="113" spans="1:9" s="5" customFormat="1" ht="16.5" hidden="1">
      <c r="A113" s="267"/>
      <c r="B113" s="267"/>
      <c r="C113" s="2"/>
      <c r="D113" s="287" t="s">
        <v>8</v>
      </c>
      <c r="E113" s="287"/>
      <c r="F113" s="2"/>
      <c r="G113" s="269" t="s">
        <v>38</v>
      </c>
      <c r="H113" s="269"/>
      <c r="I113" s="2"/>
    </row>
    <row r="114" spans="1:9" s="5" customFormat="1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s="5" customFormat="1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s="5" customFormat="1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s="5" customFormat="1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s="5" customFormat="1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s="11" customFormat="1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s="11" customFormat="1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s="11" customFormat="1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s="11" customFormat="1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s="11" customFormat="1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s="11" customFormat="1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s="5" customFormat="1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s="5" customFormat="1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s="5" customFormat="1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s="5" customFormat="1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s="5" customFormat="1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s="5" customFormat="1" ht="15">
      <c r="A130" s="2"/>
      <c r="B130" s="2"/>
      <c r="C130" s="2"/>
      <c r="D130" s="2"/>
      <c r="E130" s="2"/>
      <c r="F130" s="2"/>
      <c r="G130" s="2"/>
      <c r="H130" s="2"/>
      <c r="I130" s="2"/>
    </row>
    <row r="131" spans="1:9" s="5" customFormat="1" ht="15">
      <c r="A131" s="2"/>
      <c r="B131" s="2"/>
      <c r="C131" s="2"/>
      <c r="D131" s="2"/>
      <c r="E131" s="2"/>
      <c r="F131" s="2"/>
      <c r="G131" s="2"/>
      <c r="H131" s="2"/>
      <c r="I131" s="2"/>
    </row>
    <row r="132" spans="1:9" s="5" customFormat="1" ht="15">
      <c r="A132" s="2"/>
      <c r="B132" s="2"/>
      <c r="C132" s="2"/>
      <c r="D132" s="2"/>
      <c r="E132" s="2"/>
      <c r="F132" s="2"/>
      <c r="G132" s="2"/>
      <c r="H132" s="2"/>
      <c r="I132" s="2"/>
    </row>
    <row r="133" spans="1:9" s="5" customFormat="1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s="5" customFormat="1" ht="15">
      <c r="A134" s="2"/>
      <c r="B134" s="2"/>
      <c r="C134" s="2"/>
      <c r="D134" s="2"/>
      <c r="E134" s="2"/>
      <c r="F134" s="2"/>
      <c r="G134" s="2"/>
      <c r="H134" s="2"/>
      <c r="I134" s="2"/>
    </row>
    <row r="135" spans="1:9" s="5" customFormat="1" ht="15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5" customFormat="1" ht="15">
      <c r="A136" s="2"/>
      <c r="B136" s="2"/>
      <c r="C136" s="2"/>
      <c r="D136" s="2"/>
      <c r="E136" s="2"/>
      <c r="F136" s="2"/>
      <c r="G136" s="2"/>
      <c r="H136" s="2"/>
      <c r="I136" s="2"/>
    </row>
    <row r="137" spans="1:9" s="5" customFormat="1" ht="15">
      <c r="A137" s="2"/>
      <c r="B137" s="2"/>
      <c r="C137" s="2"/>
      <c r="D137" s="2"/>
      <c r="E137" s="2"/>
      <c r="F137" s="2"/>
      <c r="G137" s="2"/>
      <c r="H137" s="2"/>
      <c r="I137" s="2"/>
    </row>
    <row r="138" spans="1:9" s="5" customFormat="1" ht="15">
      <c r="A138" s="2"/>
      <c r="B138" s="2"/>
      <c r="C138" s="2"/>
      <c r="D138" s="2"/>
      <c r="E138" s="2"/>
      <c r="F138" s="2"/>
      <c r="G138" s="2"/>
      <c r="H138" s="2"/>
      <c r="I138" s="2"/>
    </row>
    <row r="139" spans="1:9" s="5" customFormat="1" ht="15">
      <c r="A139" s="2"/>
      <c r="B139" s="2"/>
      <c r="C139" s="2"/>
      <c r="D139" s="2"/>
      <c r="E139" s="2"/>
      <c r="F139" s="2"/>
      <c r="G139" s="2"/>
      <c r="H139" s="2"/>
      <c r="I139" s="2"/>
    </row>
    <row r="140" spans="1:9" s="5" customFormat="1" ht="15">
      <c r="A140" s="2"/>
      <c r="B140" s="2"/>
      <c r="C140" s="2"/>
      <c r="D140" s="2"/>
      <c r="E140" s="2"/>
      <c r="F140" s="2"/>
      <c r="G140" s="2"/>
      <c r="H140" s="2"/>
      <c r="I140" s="2"/>
    </row>
    <row r="141" spans="1:9" s="5" customFormat="1" ht="15">
      <c r="A141" s="2"/>
      <c r="B141" s="2"/>
      <c r="C141" s="2"/>
      <c r="D141" s="2"/>
      <c r="E141" s="2"/>
      <c r="F141" s="2"/>
      <c r="G141" s="2"/>
      <c r="H141" s="2"/>
      <c r="I141" s="2"/>
    </row>
    <row r="142" spans="1:9" s="5" customFormat="1" ht="15">
      <c r="A142" s="2"/>
      <c r="B142" s="2"/>
      <c r="C142" s="2"/>
      <c r="D142" s="2"/>
      <c r="E142" s="2"/>
      <c r="F142" s="2"/>
      <c r="G142" s="2"/>
      <c r="H142" s="2"/>
      <c r="I142" s="2"/>
    </row>
    <row r="143" spans="1:9" s="5" customFormat="1" ht="15">
      <c r="A143" s="2"/>
      <c r="B143" s="2"/>
      <c r="C143" s="2"/>
      <c r="D143" s="2"/>
      <c r="E143" s="2"/>
      <c r="F143" s="2"/>
      <c r="G143" s="2"/>
      <c r="H143" s="2"/>
      <c r="I143" s="2"/>
    </row>
    <row r="144" spans="1:9" s="5" customFormat="1" ht="15">
      <c r="A144" s="2"/>
      <c r="B144" s="2"/>
      <c r="C144" s="2"/>
      <c r="D144" s="2"/>
      <c r="E144" s="2"/>
      <c r="F144" s="2"/>
      <c r="G144" s="2"/>
      <c r="H144" s="2"/>
      <c r="I144" s="2"/>
    </row>
    <row r="145" spans="1:9" s="5" customFormat="1" ht="15">
      <c r="A145" s="2"/>
      <c r="B145" s="2"/>
      <c r="C145" s="2"/>
      <c r="D145" s="2"/>
      <c r="E145" s="2"/>
      <c r="F145" s="2"/>
      <c r="G145" s="2"/>
      <c r="H145" s="2"/>
      <c r="I145" s="2"/>
    </row>
    <row r="146" spans="1:9" s="5" customFormat="1" ht="15">
      <c r="A146" s="2"/>
      <c r="B146" s="2"/>
      <c r="C146" s="2"/>
      <c r="D146" s="2"/>
      <c r="E146" s="2"/>
      <c r="F146" s="2"/>
      <c r="G146" s="2"/>
      <c r="H146" s="2"/>
      <c r="I146" s="2"/>
    </row>
    <row r="147" spans="1:9" s="5" customFormat="1" ht="15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5" customFormat="1" ht="15">
      <c r="A148" s="2"/>
      <c r="B148" s="2"/>
      <c r="C148" s="2"/>
      <c r="D148" s="2"/>
      <c r="E148" s="2"/>
      <c r="F148" s="2"/>
      <c r="G148" s="2"/>
      <c r="H148" s="2"/>
      <c r="I148" s="2"/>
    </row>
    <row r="149" spans="1:9" s="5" customFormat="1" ht="15">
      <c r="A149" s="2"/>
      <c r="B149" s="2"/>
      <c r="C149" s="2"/>
      <c r="D149" s="2"/>
      <c r="E149" s="2"/>
      <c r="F149" s="2"/>
      <c r="G149" s="2"/>
      <c r="H149" s="2"/>
      <c r="I149" s="2"/>
    </row>
    <row r="150" spans="1:9" s="5" customFormat="1" ht="15">
      <c r="A150" s="2"/>
      <c r="B150" s="2"/>
      <c r="C150" s="2"/>
      <c r="D150" s="2"/>
      <c r="E150" s="2"/>
      <c r="F150" s="2"/>
      <c r="G150" s="2"/>
      <c r="H150" s="2"/>
      <c r="I150" s="2"/>
    </row>
    <row r="151" spans="1:9" s="5" customFormat="1" ht="15">
      <c r="A151" s="2"/>
      <c r="B151" s="2"/>
      <c r="C151" s="2"/>
      <c r="D151" s="2"/>
      <c r="E151" s="2"/>
      <c r="F151" s="2"/>
      <c r="G151" s="2"/>
      <c r="H151" s="2"/>
      <c r="I151" s="2"/>
    </row>
    <row r="152" spans="1:9" s="5" customFormat="1" ht="15">
      <c r="A152" s="2"/>
      <c r="B152" s="2"/>
      <c r="C152" s="2"/>
      <c r="D152" s="2"/>
      <c r="E152" s="2"/>
      <c r="F152" s="2"/>
      <c r="G152" s="2"/>
      <c r="H152" s="2"/>
      <c r="I152" s="2"/>
    </row>
    <row r="153" spans="1:9" s="5" customFormat="1" ht="15">
      <c r="A153" s="2"/>
      <c r="B153" s="2"/>
      <c r="C153" s="2"/>
      <c r="D153" s="2"/>
      <c r="E153" s="2"/>
      <c r="F153" s="2"/>
      <c r="G153" s="2"/>
      <c r="H153" s="2"/>
      <c r="I153" s="2"/>
    </row>
    <row r="154" spans="1:9" s="5" customFormat="1" ht="15">
      <c r="A154" s="2"/>
      <c r="B154" s="2"/>
      <c r="C154" s="2"/>
      <c r="D154" s="2"/>
      <c r="E154" s="2"/>
      <c r="F154" s="2"/>
      <c r="G154" s="2"/>
      <c r="H154" s="2"/>
      <c r="I154" s="2"/>
    </row>
    <row r="155" spans="1:9" s="5" customFormat="1" ht="15">
      <c r="A155" s="2"/>
      <c r="B155" s="2"/>
      <c r="C155" s="2"/>
      <c r="D155" s="2"/>
      <c r="E155" s="2"/>
      <c r="F155" s="2"/>
      <c r="G155" s="2"/>
      <c r="H155" s="2"/>
      <c r="I155" s="2"/>
    </row>
    <row r="156" spans="1:9" s="5" customFormat="1" ht="15">
      <c r="A156" s="2"/>
      <c r="B156" s="2"/>
      <c r="C156" s="2"/>
      <c r="D156" s="2"/>
      <c r="E156" s="2"/>
      <c r="F156" s="2"/>
      <c r="G156" s="2"/>
      <c r="H156" s="2"/>
      <c r="I156" s="2"/>
    </row>
    <row r="157" spans="1:9" s="5" customFormat="1" ht="15">
      <c r="A157" s="2"/>
      <c r="B157" s="2"/>
      <c r="C157" s="2"/>
      <c r="D157" s="2"/>
      <c r="E157" s="2"/>
      <c r="F157" s="2"/>
      <c r="G157" s="2"/>
      <c r="H157" s="2"/>
      <c r="I157" s="2"/>
    </row>
    <row r="158" spans="1:9" s="5" customFormat="1" ht="15">
      <c r="A158" s="2"/>
      <c r="B158" s="2"/>
      <c r="C158" s="2"/>
      <c r="D158" s="2"/>
      <c r="E158" s="2"/>
      <c r="F158" s="2"/>
      <c r="G158" s="2"/>
      <c r="H158" s="2"/>
      <c r="I158" s="2"/>
    </row>
    <row r="159" spans="1:9" s="5" customFormat="1" ht="15">
      <c r="A159" s="2"/>
      <c r="B159" s="2"/>
      <c r="C159" s="2"/>
      <c r="D159" s="2"/>
      <c r="E159" s="2"/>
      <c r="F159" s="2"/>
      <c r="G159" s="2"/>
      <c r="H159" s="2"/>
      <c r="I159" s="2"/>
    </row>
    <row r="160" spans="1:9" s="5" customFormat="1" ht="15">
      <c r="A160" s="2"/>
      <c r="B160" s="2"/>
      <c r="C160" s="2"/>
      <c r="D160" s="2"/>
      <c r="E160" s="2"/>
      <c r="F160" s="2"/>
      <c r="G160" s="2"/>
      <c r="H160" s="2"/>
      <c r="I160" s="2"/>
    </row>
    <row r="161" spans="1:9" s="5" customFormat="1" ht="15">
      <c r="A161" s="2"/>
      <c r="B161" s="2"/>
      <c r="C161" s="2"/>
      <c r="D161" s="2"/>
      <c r="E161" s="2"/>
      <c r="F161" s="2"/>
      <c r="G161" s="2"/>
      <c r="H161" s="2"/>
      <c r="I161" s="2"/>
    </row>
    <row r="162" spans="1:9" s="5" customFormat="1" ht="15">
      <c r="A162" s="2"/>
      <c r="B162" s="2"/>
      <c r="C162" s="2"/>
      <c r="D162" s="2"/>
      <c r="E162" s="2"/>
      <c r="F162" s="2"/>
      <c r="G162" s="2"/>
      <c r="H162" s="2"/>
      <c r="I162" s="2"/>
    </row>
    <row r="163" spans="1:9" s="5" customFormat="1" ht="15">
      <c r="A163" s="2"/>
      <c r="B163" s="2"/>
      <c r="C163" s="2"/>
      <c r="D163" s="2"/>
      <c r="E163" s="2"/>
      <c r="F163" s="2"/>
      <c r="G163" s="2"/>
      <c r="H163" s="2"/>
      <c r="I163" s="2"/>
    </row>
    <row r="164" spans="1:9" s="5" customFormat="1" ht="15">
      <c r="A164" s="2"/>
      <c r="B164" s="2"/>
      <c r="C164" s="2"/>
      <c r="D164" s="2"/>
      <c r="E164" s="2"/>
      <c r="F164" s="2"/>
      <c r="G164" s="2"/>
      <c r="H164" s="2"/>
      <c r="I164" s="2"/>
    </row>
    <row r="165" spans="1:9" s="5" customFormat="1" ht="15">
      <c r="A165" s="2"/>
      <c r="B165" s="2"/>
      <c r="C165" s="2"/>
      <c r="D165" s="2"/>
      <c r="E165" s="2"/>
      <c r="F165" s="2"/>
      <c r="G165" s="2"/>
      <c r="H165" s="2"/>
      <c r="I165" s="2"/>
    </row>
    <row r="166" spans="1:9" s="5" customFormat="1" ht="15">
      <c r="A166" s="2"/>
      <c r="B166" s="2"/>
      <c r="C166" s="2"/>
      <c r="D166" s="2"/>
      <c r="E166" s="2"/>
      <c r="F166" s="2"/>
      <c r="G166" s="2"/>
      <c r="H166" s="2"/>
      <c r="I166" s="2"/>
    </row>
    <row r="167" spans="1:9" s="5" customFormat="1" ht="15">
      <c r="A167" s="2"/>
      <c r="B167" s="2"/>
      <c r="C167" s="2"/>
      <c r="D167" s="2"/>
      <c r="E167" s="2"/>
      <c r="F167" s="2"/>
      <c r="G167" s="2"/>
      <c r="H167" s="2"/>
      <c r="I167" s="2"/>
    </row>
    <row r="168" spans="1:9" s="5" customFormat="1" ht="15">
      <c r="A168" s="2"/>
      <c r="B168" s="2"/>
      <c r="C168" s="2"/>
      <c r="D168" s="2"/>
      <c r="E168" s="2"/>
      <c r="F168" s="2"/>
      <c r="G168" s="2"/>
      <c r="H168" s="2"/>
      <c r="I168" s="2"/>
    </row>
    <row r="169" spans="1:9" s="5" customFormat="1" ht="15">
      <c r="A169" s="2"/>
      <c r="B169" s="2"/>
      <c r="C169" s="2"/>
      <c r="D169" s="2"/>
      <c r="E169" s="2"/>
      <c r="F169" s="2"/>
      <c r="G169" s="2"/>
      <c r="H169" s="2"/>
      <c r="I169" s="2"/>
    </row>
    <row r="170" spans="1:9" s="5" customFormat="1" ht="15">
      <c r="A170" s="2"/>
      <c r="B170" s="2"/>
      <c r="C170" s="2"/>
      <c r="D170" s="2"/>
      <c r="E170" s="2"/>
      <c r="F170" s="2"/>
      <c r="G170" s="2"/>
      <c r="H170" s="2"/>
      <c r="I170" s="2"/>
    </row>
  </sheetData>
  <sheetProtection/>
  <mergeCells count="106">
    <mergeCell ref="F106:G106"/>
    <mergeCell ref="H77:H78"/>
    <mergeCell ref="A101:H101"/>
    <mergeCell ref="F59:G59"/>
    <mergeCell ref="F77:G77"/>
    <mergeCell ref="B77:C78"/>
    <mergeCell ref="B83:C83"/>
    <mergeCell ref="B84:C84"/>
    <mergeCell ref="F66:G66"/>
    <mergeCell ref="F63:G63"/>
    <mergeCell ref="B58:C58"/>
    <mergeCell ref="B59:C59"/>
    <mergeCell ref="B60:C60"/>
    <mergeCell ref="B41:C41"/>
    <mergeCell ref="B52:C52"/>
    <mergeCell ref="F57:G57"/>
    <mergeCell ref="F58:G58"/>
    <mergeCell ref="F62:G62"/>
    <mergeCell ref="F61:G61"/>
    <mergeCell ref="B31:C31"/>
    <mergeCell ref="B33:C33"/>
    <mergeCell ref="B34:C34"/>
    <mergeCell ref="B32:C32"/>
    <mergeCell ref="B61:C61"/>
    <mergeCell ref="B62:C62"/>
    <mergeCell ref="F60:G60"/>
    <mergeCell ref="F67:G67"/>
    <mergeCell ref="B79:C79"/>
    <mergeCell ref="B80:C80"/>
    <mergeCell ref="G113:H113"/>
    <mergeCell ref="G112:H112"/>
    <mergeCell ref="F64:G64"/>
    <mergeCell ref="B75:H75"/>
    <mergeCell ref="D113:E113"/>
    <mergeCell ref="B82:C82"/>
    <mergeCell ref="B88:C88"/>
    <mergeCell ref="B29:C29"/>
    <mergeCell ref="B22:C22"/>
    <mergeCell ref="B23:C23"/>
    <mergeCell ref="B25:C25"/>
    <mergeCell ref="B26:C26"/>
    <mergeCell ref="F56:G56"/>
    <mergeCell ref="B30:C30"/>
    <mergeCell ref="L1:O1"/>
    <mergeCell ref="B20:C20"/>
    <mergeCell ref="B24:C24"/>
    <mergeCell ref="B21:C21"/>
    <mergeCell ref="B27:C27"/>
    <mergeCell ref="B28:C28"/>
    <mergeCell ref="F5:I5"/>
    <mergeCell ref="B7:D7"/>
    <mergeCell ref="B8:D8"/>
    <mergeCell ref="F8:I8"/>
    <mergeCell ref="B9:E9"/>
    <mergeCell ref="F9:G9"/>
    <mergeCell ref="F17:G17"/>
    <mergeCell ref="H17:H18"/>
    <mergeCell ref="B10:E10"/>
    <mergeCell ref="F10:G10"/>
    <mergeCell ref="B11:E11"/>
    <mergeCell ref="F11:I11"/>
    <mergeCell ref="B13:F13"/>
    <mergeCell ref="B15:H15"/>
    <mergeCell ref="A2:H2"/>
    <mergeCell ref="B4:D4"/>
    <mergeCell ref="B5:E5"/>
    <mergeCell ref="B19:C19"/>
    <mergeCell ref="B56:C56"/>
    <mergeCell ref="B57:C57"/>
    <mergeCell ref="A17:A18"/>
    <mergeCell ref="B17:C18"/>
    <mergeCell ref="D17:D18"/>
    <mergeCell ref="E17:E18"/>
    <mergeCell ref="B63:C63"/>
    <mergeCell ref="B64:C64"/>
    <mergeCell ref="B65:C65"/>
    <mergeCell ref="B66:C66"/>
    <mergeCell ref="B67:C67"/>
    <mergeCell ref="A73:B73"/>
    <mergeCell ref="A69:H69"/>
    <mergeCell ref="F65:G65"/>
    <mergeCell ref="B90:C90"/>
    <mergeCell ref="B91:C91"/>
    <mergeCell ref="B81:C81"/>
    <mergeCell ref="A71:H71"/>
    <mergeCell ref="A77:A78"/>
    <mergeCell ref="D77:E77"/>
    <mergeCell ref="B89:C89"/>
    <mergeCell ref="B98:C98"/>
    <mergeCell ref="B99:C99"/>
    <mergeCell ref="A106:B106"/>
    <mergeCell ref="B92:C92"/>
    <mergeCell ref="B93:C93"/>
    <mergeCell ref="B94:C94"/>
    <mergeCell ref="B95:C95"/>
    <mergeCell ref="B96:C96"/>
    <mergeCell ref="B97:C97"/>
    <mergeCell ref="A103:H103"/>
    <mergeCell ref="D111:E111"/>
    <mergeCell ref="G111:H111"/>
    <mergeCell ref="B108:C108"/>
    <mergeCell ref="G108:H108"/>
    <mergeCell ref="D109:E109"/>
    <mergeCell ref="G109:H109"/>
    <mergeCell ref="B110:C110"/>
    <mergeCell ref="G110:H110"/>
  </mergeCells>
  <printOptions horizontalCentered="1"/>
  <pageMargins left="0" right="0" top="0" bottom="0" header="0" footer="0"/>
  <pageSetup fitToHeight="2" horizontalDpi="600" verticalDpi="600" orientation="landscape" paperSize="9" scale="74" r:id="rId1"/>
  <rowBreaks count="1" manualBreakCount="1">
    <brk id="6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53"/>
  <sheetViews>
    <sheetView view="pageBreakPreview" zoomScale="70" zoomScaleNormal="75" zoomScaleSheetLayoutView="70" zoomScalePageLayoutView="0" workbookViewId="0" topLeftCell="A1">
      <selection activeCell="A1" sqref="A1:IV118"/>
    </sheetView>
  </sheetViews>
  <sheetFormatPr defaultColWidth="9.00390625" defaultRowHeight="15.75"/>
  <cols>
    <col min="1" max="2" width="8.50390625" style="4" customWidth="1"/>
    <col min="3" max="3" width="57.125" style="4" customWidth="1"/>
    <col min="4" max="6" width="10.875" style="4" customWidth="1"/>
    <col min="7" max="8" width="9.75390625" style="4" customWidth="1"/>
    <col min="9" max="9" width="10.25390625" style="4" customWidth="1"/>
    <col min="10" max="10" width="12.25390625" style="4" customWidth="1"/>
    <col min="11" max="11" width="9.625" style="4" customWidth="1"/>
    <col min="12" max="12" width="9.875" style="4" customWidth="1"/>
    <col min="13" max="13" width="10.125" style="4" customWidth="1"/>
    <col min="14" max="14" width="11.625" style="4" customWidth="1"/>
    <col min="15" max="15" width="10.625" style="4" customWidth="1"/>
  </cols>
  <sheetData>
    <row r="1" spans="12:15" s="18" customFormat="1" ht="76.5" customHeight="1">
      <c r="L1" s="289" t="s">
        <v>223</v>
      </c>
      <c r="M1" s="289"/>
      <c r="N1" s="289"/>
      <c r="O1" s="289"/>
    </row>
    <row r="2" spans="1:15" s="2" customFormat="1" ht="18" thickBot="1">
      <c r="A2" s="183" t="s">
        <v>224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="18" customFormat="1" ht="15"/>
    <row r="4" spans="1:15" s="2" customFormat="1" ht="15">
      <c r="A4" s="20" t="s">
        <v>28</v>
      </c>
      <c r="B4" s="185" t="s">
        <v>39</v>
      </c>
      <c r="C4" s="185"/>
      <c r="D4" s="185"/>
      <c r="E4" s="185"/>
      <c r="F4" s="185"/>
      <c r="G4" s="185"/>
      <c r="H4" s="21"/>
      <c r="I4" s="9" t="s">
        <v>201</v>
      </c>
      <c r="J4" s="14"/>
      <c r="K4" s="15"/>
      <c r="L4" s="15"/>
      <c r="M4" s="22"/>
      <c r="N4" s="22"/>
      <c r="O4" s="22"/>
    </row>
    <row r="5" spans="1:15" s="2" customFormat="1" ht="15">
      <c r="A5" s="23" t="s">
        <v>1</v>
      </c>
      <c r="B5" s="194" t="s">
        <v>64</v>
      </c>
      <c r="C5" s="194"/>
      <c r="D5" s="194"/>
      <c r="E5" s="194"/>
      <c r="F5" s="194"/>
      <c r="G5" s="194"/>
      <c r="H5" s="184" t="s">
        <v>213</v>
      </c>
      <c r="I5" s="184"/>
      <c r="J5" s="184"/>
      <c r="K5" s="184"/>
      <c r="L5" s="184"/>
      <c r="M5" s="184"/>
      <c r="N5" s="184"/>
      <c r="O5" s="25"/>
    </row>
    <row r="6" spans="1:15" s="2" customFormat="1" ht="6" customHeight="1">
      <c r="A6" s="12"/>
      <c r="B6" s="12"/>
      <c r="C6" s="18"/>
      <c r="D6" s="18"/>
      <c r="E6" s="18"/>
      <c r="F6" s="18"/>
      <c r="G6" s="18"/>
      <c r="H6" s="18"/>
      <c r="I6" s="18"/>
      <c r="J6" s="18"/>
      <c r="K6" s="19"/>
      <c r="L6" s="19"/>
      <c r="M6" s="18"/>
      <c r="N6" s="18"/>
      <c r="O6" s="18"/>
    </row>
    <row r="7" spans="1:15" s="18" customFormat="1" ht="15">
      <c r="A7" s="20" t="s">
        <v>20</v>
      </c>
      <c r="B7" s="185" t="str">
        <f>B4</f>
        <v>Виконавчий комітет Сумської міської ради</v>
      </c>
      <c r="C7" s="185"/>
      <c r="D7" s="185"/>
      <c r="E7" s="185"/>
      <c r="F7" s="185"/>
      <c r="G7" s="185"/>
      <c r="H7" s="21"/>
      <c r="I7" s="192" t="s">
        <v>202</v>
      </c>
      <c r="J7" s="192"/>
      <c r="K7" s="192"/>
      <c r="L7" s="15"/>
      <c r="M7" s="22"/>
      <c r="N7" s="22"/>
      <c r="O7" s="22"/>
    </row>
    <row r="8" spans="1:15" s="18" customFormat="1" ht="15">
      <c r="A8" s="23" t="s">
        <v>1</v>
      </c>
      <c r="B8" s="194" t="s">
        <v>309</v>
      </c>
      <c r="C8" s="194"/>
      <c r="D8" s="194"/>
      <c r="E8" s="194"/>
      <c r="F8" s="194"/>
      <c r="G8" s="194"/>
      <c r="H8" s="24"/>
      <c r="I8" s="193" t="s">
        <v>213</v>
      </c>
      <c r="J8" s="193"/>
      <c r="K8" s="193"/>
      <c r="L8" s="193"/>
      <c r="M8" s="193"/>
      <c r="N8" s="193"/>
      <c r="O8" s="193"/>
    </row>
    <row r="9" spans="1:2" s="18" customFormat="1" ht="9" customHeight="1">
      <c r="A9" s="12"/>
      <c r="B9" s="12"/>
    </row>
    <row r="10" spans="1:15" s="18" customFormat="1" ht="35.25" customHeight="1">
      <c r="A10" s="68" t="s">
        <v>25</v>
      </c>
      <c r="B10" s="335" t="s">
        <v>209</v>
      </c>
      <c r="C10" s="185"/>
      <c r="D10" s="185"/>
      <c r="E10" s="185"/>
      <c r="F10" s="185"/>
      <c r="G10" s="185"/>
      <c r="H10" s="21"/>
      <c r="I10" s="192" t="s">
        <v>208</v>
      </c>
      <c r="J10" s="192"/>
      <c r="K10" s="192"/>
      <c r="L10" s="15"/>
      <c r="M10" s="22"/>
      <c r="N10" s="22"/>
      <c r="O10" s="22"/>
    </row>
    <row r="11" spans="1:15" s="18" customFormat="1" ht="15">
      <c r="A11" s="23" t="s">
        <v>1</v>
      </c>
      <c r="B11" s="184" t="s">
        <v>305</v>
      </c>
      <c r="C11" s="184"/>
      <c r="D11" s="184"/>
      <c r="E11" s="184"/>
      <c r="F11" s="184"/>
      <c r="G11" s="184"/>
      <c r="H11" s="24"/>
      <c r="I11" s="184" t="s">
        <v>226</v>
      </c>
      <c r="J11" s="184"/>
      <c r="K11" s="184"/>
      <c r="L11" s="184"/>
      <c r="M11" s="184"/>
      <c r="N11" s="184"/>
      <c r="O11" s="25"/>
    </row>
    <row r="12" spans="1:14" s="18" customFormat="1" ht="22.5" customHeight="1">
      <c r="A12" s="12"/>
      <c r="B12" s="184" t="s">
        <v>227</v>
      </c>
      <c r="C12" s="184"/>
      <c r="D12" s="184"/>
      <c r="E12" s="184"/>
      <c r="F12" s="184"/>
      <c r="G12" s="184"/>
      <c r="H12" s="184"/>
      <c r="I12" s="16"/>
      <c r="J12" s="16"/>
      <c r="K12" s="16"/>
      <c r="L12" s="17"/>
      <c r="M12" s="25"/>
      <c r="N12" s="25"/>
    </row>
    <row r="13" spans="1:4" s="18" customFormat="1" ht="24.75" customHeight="1">
      <c r="A13" s="20" t="s">
        <v>26</v>
      </c>
      <c r="B13" s="172" t="s">
        <v>308</v>
      </c>
      <c r="C13" s="172"/>
      <c r="D13" s="172"/>
    </row>
    <row r="14" spans="1:13" s="18" customFormat="1" ht="9" customHeight="1">
      <c r="A14" s="12"/>
      <c r="B14" s="12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5" s="18" customFormat="1" ht="15">
      <c r="A15" s="68" t="s">
        <v>228</v>
      </c>
      <c r="B15" s="195" t="s">
        <v>310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  <row r="16" spans="1:15" s="18" customFormat="1" ht="21" customHeight="1">
      <c r="A16" s="68" t="s">
        <v>229</v>
      </c>
      <c r="B16" s="195" t="s">
        <v>311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</row>
    <row r="17" spans="1:3" s="18" customFormat="1" ht="15">
      <c r="A17" s="68" t="s">
        <v>230</v>
      </c>
      <c r="B17" s="200" t="s">
        <v>312</v>
      </c>
      <c r="C17" s="200"/>
    </row>
    <row r="18" spans="1:2" s="18" customFormat="1" ht="7.5" customHeight="1">
      <c r="A18" s="12"/>
      <c r="B18" s="12"/>
    </row>
    <row r="19" spans="1:15" s="2" customFormat="1" ht="108" customHeight="1">
      <c r="A19" s="12"/>
      <c r="B19" s="173" t="s">
        <v>337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</row>
    <row r="20" spans="1:2" s="18" customFormat="1" ht="15">
      <c r="A20" s="12"/>
      <c r="B20" s="12"/>
    </row>
    <row r="21" spans="1:7" s="18" customFormat="1" ht="15.75" customHeight="1">
      <c r="A21" s="20" t="s">
        <v>29</v>
      </c>
      <c r="B21" s="195" t="s">
        <v>313</v>
      </c>
      <c r="C21" s="195"/>
      <c r="D21" s="195"/>
      <c r="E21" s="195"/>
      <c r="F21" s="195"/>
      <c r="G21" s="195"/>
    </row>
    <row r="22" spans="1:2" s="18" customFormat="1" ht="7.5" customHeight="1">
      <c r="A22" s="12"/>
      <c r="B22" s="12"/>
    </row>
    <row r="23" spans="1:7" s="18" customFormat="1" ht="15.75" customHeight="1">
      <c r="A23" s="68" t="s">
        <v>228</v>
      </c>
      <c r="B23" s="195" t="s">
        <v>314</v>
      </c>
      <c r="C23" s="195"/>
      <c r="D23" s="195"/>
      <c r="E23" s="195"/>
      <c r="F23" s="195"/>
      <c r="G23" s="195"/>
    </row>
    <row r="24" s="18" customFormat="1" ht="15">
      <c r="O24" s="7" t="s">
        <v>97</v>
      </c>
    </row>
    <row r="25" spans="1:15" s="2" customFormat="1" ht="29.25" customHeight="1">
      <c r="A25" s="196" t="s">
        <v>17</v>
      </c>
      <c r="B25" s="197"/>
      <c r="C25" s="190" t="s">
        <v>111</v>
      </c>
      <c r="D25" s="174" t="s">
        <v>231</v>
      </c>
      <c r="E25" s="188"/>
      <c r="F25" s="188"/>
      <c r="G25" s="189"/>
      <c r="H25" s="187" t="s">
        <v>238</v>
      </c>
      <c r="I25" s="188"/>
      <c r="J25" s="188"/>
      <c r="K25" s="189"/>
      <c r="L25" s="187" t="s">
        <v>232</v>
      </c>
      <c r="M25" s="188"/>
      <c r="N25" s="188"/>
      <c r="O25" s="189"/>
    </row>
    <row r="26" spans="1:15" s="333" customFormat="1" ht="51.75" customHeight="1">
      <c r="A26" s="198"/>
      <c r="B26" s="199"/>
      <c r="C26" s="191"/>
      <c r="D26" s="70" t="s">
        <v>3</v>
      </c>
      <c r="E26" s="70" t="s">
        <v>4</v>
      </c>
      <c r="F26" s="70" t="s">
        <v>233</v>
      </c>
      <c r="G26" s="70" t="s">
        <v>100</v>
      </c>
      <c r="H26" s="70" t="s">
        <v>3</v>
      </c>
      <c r="I26" s="70" t="s">
        <v>4</v>
      </c>
      <c r="J26" s="70" t="s">
        <v>233</v>
      </c>
      <c r="K26" s="70" t="s">
        <v>101</v>
      </c>
      <c r="L26" s="70" t="s">
        <v>3</v>
      </c>
      <c r="M26" s="70" t="s">
        <v>4</v>
      </c>
      <c r="N26" s="70" t="s">
        <v>233</v>
      </c>
      <c r="O26" s="70" t="s">
        <v>88</v>
      </c>
    </row>
    <row r="27" spans="1:15" s="333" customFormat="1" ht="13.5">
      <c r="A27" s="174">
        <v>1</v>
      </c>
      <c r="B27" s="175"/>
      <c r="C27" s="8">
        <v>2</v>
      </c>
      <c r="D27" s="8">
        <v>3</v>
      </c>
      <c r="E27" s="8">
        <v>4</v>
      </c>
      <c r="F27" s="8">
        <v>5</v>
      </c>
      <c r="G27" s="8">
        <v>6</v>
      </c>
      <c r="H27" s="8">
        <v>7</v>
      </c>
      <c r="I27" s="8">
        <v>8</v>
      </c>
      <c r="J27" s="8">
        <v>9</v>
      </c>
      <c r="K27" s="8">
        <v>10</v>
      </c>
      <c r="L27" s="8">
        <v>11</v>
      </c>
      <c r="M27" s="8">
        <v>12</v>
      </c>
      <c r="N27" s="8">
        <v>13</v>
      </c>
      <c r="O27" s="8">
        <v>14</v>
      </c>
    </row>
    <row r="28" spans="1:15" s="333" customFormat="1" ht="37.5" customHeight="1" hidden="1">
      <c r="A28" s="26"/>
      <c r="B28" s="26"/>
      <c r="C28" s="4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</row>
    <row r="29" spans="1:15" s="338" customFormat="1" ht="15" customHeight="1">
      <c r="A29" s="336" t="s">
        <v>199</v>
      </c>
      <c r="B29" s="337"/>
      <c r="C29" s="149" t="s">
        <v>0</v>
      </c>
      <c r="D29" s="150" t="s">
        <v>59</v>
      </c>
      <c r="E29" s="150" t="s">
        <v>7</v>
      </c>
      <c r="F29" s="150" t="s">
        <v>7</v>
      </c>
      <c r="G29" s="150" t="str">
        <f>D29</f>
        <v>-</v>
      </c>
      <c r="H29" s="150" t="s">
        <v>59</v>
      </c>
      <c r="I29" s="150" t="s">
        <v>7</v>
      </c>
      <c r="J29" s="150" t="s">
        <v>7</v>
      </c>
      <c r="K29" s="150" t="str">
        <f>H29</f>
        <v>-</v>
      </c>
      <c r="L29" s="150" t="s">
        <v>59</v>
      </c>
      <c r="M29" s="150" t="s">
        <v>7</v>
      </c>
      <c r="N29" s="150" t="s">
        <v>7</v>
      </c>
      <c r="O29" s="150" t="str">
        <f>L29</f>
        <v>-</v>
      </c>
    </row>
    <row r="30" spans="1:15" s="338" customFormat="1" ht="15" customHeight="1">
      <c r="A30" s="174"/>
      <c r="B30" s="175"/>
      <c r="C30" s="151" t="s">
        <v>151</v>
      </c>
      <c r="D30" s="152" t="s">
        <v>7</v>
      </c>
      <c r="E30" s="152" t="s">
        <v>59</v>
      </c>
      <c r="F30" s="152" t="s">
        <v>59</v>
      </c>
      <c r="G30" s="152" t="s">
        <v>59</v>
      </c>
      <c r="H30" s="152" t="s">
        <v>7</v>
      </c>
      <c r="I30" s="152" t="s">
        <v>59</v>
      </c>
      <c r="J30" s="152" t="s">
        <v>59</v>
      </c>
      <c r="K30" s="152" t="s">
        <v>59</v>
      </c>
      <c r="L30" s="152" t="s">
        <v>7</v>
      </c>
      <c r="M30" s="152" t="s">
        <v>59</v>
      </c>
      <c r="N30" s="152" t="s">
        <v>59</v>
      </c>
      <c r="O30" s="152" t="s">
        <v>59</v>
      </c>
    </row>
    <row r="31" spans="1:15" s="338" customFormat="1" ht="15" customHeight="1">
      <c r="A31" s="174"/>
      <c r="B31" s="175"/>
      <c r="C31" s="151" t="s">
        <v>91</v>
      </c>
      <c r="D31" s="152" t="s">
        <v>7</v>
      </c>
      <c r="E31" s="152">
        <f>'2019-2(6;6.1;6.2)цдм'!E40</f>
        <v>43478</v>
      </c>
      <c r="F31" s="152" t="s">
        <v>59</v>
      </c>
      <c r="G31" s="152">
        <f>E31</f>
        <v>43478</v>
      </c>
      <c r="H31" s="152" t="s">
        <v>7</v>
      </c>
      <c r="I31" s="152">
        <f>'2019-2(6;6.1;6.2)цдм'!I40</f>
        <v>143000</v>
      </c>
      <c r="J31" s="152" t="s">
        <v>59</v>
      </c>
      <c r="K31" s="152">
        <f>I31</f>
        <v>143000</v>
      </c>
      <c r="L31" s="152" t="s">
        <v>7</v>
      </c>
      <c r="M31" s="152">
        <f>'2019-2(6;6.1;6.2)цдм'!M40</f>
        <v>167000</v>
      </c>
      <c r="N31" s="152" t="s">
        <v>59</v>
      </c>
      <c r="O31" s="152">
        <f>M31</f>
        <v>167000</v>
      </c>
    </row>
    <row r="32" spans="1:15" s="338" customFormat="1" ht="15" customHeight="1">
      <c r="A32" s="174">
        <v>401000</v>
      </c>
      <c r="B32" s="175"/>
      <c r="C32" s="151" t="s">
        <v>92</v>
      </c>
      <c r="D32" s="152" t="s">
        <v>7</v>
      </c>
      <c r="E32" s="152" t="s">
        <v>59</v>
      </c>
      <c r="F32" s="152" t="s">
        <v>59</v>
      </c>
      <c r="G32" s="152" t="s">
        <v>59</v>
      </c>
      <c r="H32" s="152" t="s">
        <v>7</v>
      </c>
      <c r="I32" s="152" t="s">
        <v>59</v>
      </c>
      <c r="J32" s="152" t="s">
        <v>59</v>
      </c>
      <c r="K32" s="152" t="s">
        <v>59</v>
      </c>
      <c r="L32" s="152" t="s">
        <v>7</v>
      </c>
      <c r="M32" s="152" t="s">
        <v>59</v>
      </c>
      <c r="N32" s="152" t="s">
        <v>59</v>
      </c>
      <c r="O32" s="152" t="s">
        <v>59</v>
      </c>
    </row>
    <row r="33" spans="1:15" s="338" customFormat="1" ht="30" customHeight="1">
      <c r="A33" s="174">
        <v>602400</v>
      </c>
      <c r="B33" s="175"/>
      <c r="C33" s="151" t="s">
        <v>93</v>
      </c>
      <c r="D33" s="152" t="s">
        <v>18</v>
      </c>
      <c r="E33" s="152" t="s">
        <v>59</v>
      </c>
      <c r="F33" s="152" t="s">
        <v>59</v>
      </c>
      <c r="G33" s="152" t="s">
        <v>59</v>
      </c>
      <c r="H33" s="152" t="s">
        <v>7</v>
      </c>
      <c r="I33" s="152" t="s">
        <v>59</v>
      </c>
      <c r="J33" s="152" t="s">
        <v>59</v>
      </c>
      <c r="K33" s="152" t="s">
        <v>59</v>
      </c>
      <c r="L33" s="152" t="s">
        <v>7</v>
      </c>
      <c r="M33" s="152" t="s">
        <v>59</v>
      </c>
      <c r="N33" s="152" t="s">
        <v>59</v>
      </c>
      <c r="O33" s="152" t="s">
        <v>59</v>
      </c>
    </row>
    <row r="34" spans="1:15" s="338" customFormat="1" ht="15" customHeight="1">
      <c r="A34" s="174">
        <v>602100</v>
      </c>
      <c r="B34" s="175"/>
      <c r="C34" s="151" t="s">
        <v>24</v>
      </c>
      <c r="D34" s="152" t="s">
        <v>7</v>
      </c>
      <c r="E34" s="152" t="s">
        <v>59</v>
      </c>
      <c r="F34" s="152" t="s">
        <v>59</v>
      </c>
      <c r="G34" s="152" t="s">
        <v>59</v>
      </c>
      <c r="H34" s="152" t="s">
        <v>7</v>
      </c>
      <c r="I34" s="152" t="s">
        <v>59</v>
      </c>
      <c r="J34" s="152" t="s">
        <v>59</v>
      </c>
      <c r="K34" s="152" t="s">
        <v>59</v>
      </c>
      <c r="L34" s="152" t="s">
        <v>7</v>
      </c>
      <c r="M34" s="152" t="s">
        <v>59</v>
      </c>
      <c r="N34" s="152" t="s">
        <v>59</v>
      </c>
      <c r="O34" s="152" t="s">
        <v>59</v>
      </c>
    </row>
    <row r="35" spans="1:15" s="338" customFormat="1" ht="15" customHeight="1">
      <c r="A35" s="174">
        <v>602200</v>
      </c>
      <c r="B35" s="175"/>
      <c r="C35" s="151" t="s">
        <v>94</v>
      </c>
      <c r="D35" s="152" t="s">
        <v>7</v>
      </c>
      <c r="E35" s="152" t="s">
        <v>59</v>
      </c>
      <c r="F35" s="152" t="s">
        <v>59</v>
      </c>
      <c r="G35" s="152" t="s">
        <v>59</v>
      </c>
      <c r="H35" s="152" t="s">
        <v>7</v>
      </c>
      <c r="I35" s="152" t="s">
        <v>59</v>
      </c>
      <c r="J35" s="152" t="s">
        <v>59</v>
      </c>
      <c r="K35" s="152" t="s">
        <v>59</v>
      </c>
      <c r="L35" s="152" t="s">
        <v>7</v>
      </c>
      <c r="M35" s="152" t="s">
        <v>59</v>
      </c>
      <c r="N35" s="152" t="s">
        <v>59</v>
      </c>
      <c r="O35" s="152" t="s">
        <v>59</v>
      </c>
    </row>
    <row r="36" spans="1:15" s="338" customFormat="1" ht="15" customHeight="1" hidden="1">
      <c r="A36" s="103"/>
      <c r="B36" s="8"/>
      <c r="C36" s="153" t="s">
        <v>104</v>
      </c>
      <c r="D36" s="152"/>
      <c r="E36" s="152"/>
      <c r="F36" s="152"/>
      <c r="G36" s="152" t="s">
        <v>59</v>
      </c>
      <c r="H36" s="152"/>
      <c r="I36" s="152"/>
      <c r="J36" s="152"/>
      <c r="K36" s="152" t="s">
        <v>59</v>
      </c>
      <c r="L36" s="152"/>
      <c r="M36" s="152"/>
      <c r="N36" s="152"/>
      <c r="O36" s="152" t="s">
        <v>59</v>
      </c>
    </row>
    <row r="37" spans="1:15" s="73" customFormat="1" ht="13.5">
      <c r="A37" s="201"/>
      <c r="B37" s="202"/>
      <c r="C37" s="71" t="s">
        <v>221</v>
      </c>
      <c r="D37" s="154" t="str">
        <f>D29</f>
        <v>-</v>
      </c>
      <c r="E37" s="154">
        <f>E31</f>
        <v>43478</v>
      </c>
      <c r="F37" s="154" t="str">
        <f>F31</f>
        <v>-</v>
      </c>
      <c r="G37" s="154">
        <f>G31</f>
        <v>43478</v>
      </c>
      <c r="H37" s="154" t="str">
        <f>H29</f>
        <v>-</v>
      </c>
      <c r="I37" s="154">
        <f>I31</f>
        <v>143000</v>
      </c>
      <c r="J37" s="154" t="str">
        <f>J31</f>
        <v>-</v>
      </c>
      <c r="K37" s="154">
        <f>K31</f>
        <v>143000</v>
      </c>
      <c r="L37" s="154" t="str">
        <f>L29</f>
        <v>-</v>
      </c>
      <c r="M37" s="154">
        <f>M31</f>
        <v>167000</v>
      </c>
      <c r="N37" s="154" t="str">
        <f>N31</f>
        <v>-</v>
      </c>
      <c r="O37" s="154">
        <f>O31</f>
        <v>167000</v>
      </c>
    </row>
    <row r="38" s="18" customFormat="1" ht="15"/>
    <row r="39" spans="1:6" s="18" customFormat="1" ht="15">
      <c r="A39" s="68" t="s">
        <v>229</v>
      </c>
      <c r="B39" s="12" t="s">
        <v>315</v>
      </c>
      <c r="C39" s="12"/>
      <c r="D39" s="12"/>
      <c r="E39" s="12"/>
      <c r="F39" s="12"/>
    </row>
    <row r="40" s="18" customFormat="1" ht="15">
      <c r="K40" s="7" t="s">
        <v>97</v>
      </c>
    </row>
    <row r="41" spans="1:15" s="2" customFormat="1" ht="15" customHeight="1">
      <c r="A41" s="196" t="s">
        <v>17</v>
      </c>
      <c r="B41" s="197"/>
      <c r="C41" s="190" t="s">
        <v>111</v>
      </c>
      <c r="D41" s="174" t="s">
        <v>173</v>
      </c>
      <c r="E41" s="188"/>
      <c r="F41" s="188"/>
      <c r="G41" s="189"/>
      <c r="H41" s="187" t="s">
        <v>191</v>
      </c>
      <c r="I41" s="188"/>
      <c r="J41" s="188"/>
      <c r="K41" s="189"/>
      <c r="L41" s="18"/>
      <c r="M41" s="18"/>
      <c r="N41" s="18"/>
      <c r="O41" s="18"/>
    </row>
    <row r="42" spans="1:15" s="2" customFormat="1" ht="47.25" customHeight="1">
      <c r="A42" s="198"/>
      <c r="B42" s="199"/>
      <c r="C42" s="191"/>
      <c r="D42" s="70" t="s">
        <v>3</v>
      </c>
      <c r="E42" s="70" t="s">
        <v>4</v>
      </c>
      <c r="F42" s="70" t="s">
        <v>233</v>
      </c>
      <c r="G42" s="70" t="s">
        <v>100</v>
      </c>
      <c r="H42" s="70" t="s">
        <v>3</v>
      </c>
      <c r="I42" s="70" t="s">
        <v>4</v>
      </c>
      <c r="J42" s="70" t="s">
        <v>233</v>
      </c>
      <c r="K42" s="70" t="s">
        <v>101</v>
      </c>
      <c r="L42" s="18"/>
      <c r="M42" s="18"/>
      <c r="N42" s="18"/>
      <c r="O42" s="18"/>
    </row>
    <row r="43" spans="1:15" s="2" customFormat="1" ht="15">
      <c r="A43" s="174">
        <v>1</v>
      </c>
      <c r="B43" s="175"/>
      <c r="C43" s="8">
        <v>2</v>
      </c>
      <c r="D43" s="69">
        <v>3</v>
      </c>
      <c r="E43" s="8">
        <v>4</v>
      </c>
      <c r="F43" s="69">
        <v>5</v>
      </c>
      <c r="G43" s="69">
        <v>6</v>
      </c>
      <c r="H43" s="8">
        <v>7</v>
      </c>
      <c r="I43" s="69">
        <v>8</v>
      </c>
      <c r="J43" s="69">
        <v>9</v>
      </c>
      <c r="K43" s="8">
        <v>10</v>
      </c>
      <c r="L43" s="18"/>
      <c r="M43" s="18"/>
      <c r="N43" s="18"/>
      <c r="O43" s="18"/>
    </row>
    <row r="44" spans="1:15" s="2" customFormat="1" ht="36.75" customHeight="1" hidden="1">
      <c r="A44" s="26" t="s">
        <v>168</v>
      </c>
      <c r="B44" s="26"/>
      <c r="C44" s="41"/>
      <c r="D44" s="171"/>
      <c r="E44" s="171"/>
      <c r="F44" s="171"/>
      <c r="G44" s="171"/>
      <c r="H44" s="171"/>
      <c r="I44" s="171"/>
      <c r="J44" s="171"/>
      <c r="K44" s="171"/>
      <c r="L44" s="40"/>
      <c r="M44" s="40"/>
      <c r="N44" s="40"/>
      <c r="O44" s="40"/>
    </row>
    <row r="45" spans="1:11" s="18" customFormat="1" ht="15">
      <c r="A45" s="336" t="s">
        <v>199</v>
      </c>
      <c r="B45" s="337"/>
      <c r="C45" s="149" t="s">
        <v>0</v>
      </c>
      <c r="D45" s="150" t="s">
        <v>59</v>
      </c>
      <c r="E45" s="150" t="s">
        <v>7</v>
      </c>
      <c r="F45" s="150" t="s">
        <v>7</v>
      </c>
      <c r="G45" s="150" t="str">
        <f>D45</f>
        <v>-</v>
      </c>
      <c r="H45" s="150" t="s">
        <v>59</v>
      </c>
      <c r="I45" s="150" t="s">
        <v>7</v>
      </c>
      <c r="J45" s="150" t="s">
        <v>7</v>
      </c>
      <c r="K45" s="150" t="str">
        <f>H45</f>
        <v>-</v>
      </c>
    </row>
    <row r="46" spans="1:11" s="18" customFormat="1" ht="15">
      <c r="A46" s="174"/>
      <c r="B46" s="175"/>
      <c r="C46" s="151" t="s">
        <v>151</v>
      </c>
      <c r="D46" s="152" t="s">
        <v>7</v>
      </c>
      <c r="E46" s="152" t="s">
        <v>59</v>
      </c>
      <c r="F46" s="152" t="s">
        <v>59</v>
      </c>
      <c r="G46" s="152" t="s">
        <v>59</v>
      </c>
      <c r="H46" s="152" t="s">
        <v>7</v>
      </c>
      <c r="I46" s="152" t="s">
        <v>59</v>
      </c>
      <c r="J46" s="152" t="s">
        <v>59</v>
      </c>
      <c r="K46" s="152" t="s">
        <v>59</v>
      </c>
    </row>
    <row r="47" spans="1:11" s="18" customFormat="1" ht="15">
      <c r="A47" s="174"/>
      <c r="B47" s="175"/>
      <c r="C47" s="151" t="s">
        <v>91</v>
      </c>
      <c r="D47" s="152" t="s">
        <v>7</v>
      </c>
      <c r="E47" s="152">
        <f>'2019-2(6.3;6.4)цдм'!E39</f>
        <v>167000</v>
      </c>
      <c r="F47" s="152" t="s">
        <v>59</v>
      </c>
      <c r="G47" s="152">
        <f>E47</f>
        <v>167000</v>
      </c>
      <c r="H47" s="152" t="s">
        <v>7</v>
      </c>
      <c r="I47" s="152">
        <f>'2019-2(6.3;6.4)цдм'!I39</f>
        <v>167000</v>
      </c>
      <c r="J47" s="152" t="s">
        <v>59</v>
      </c>
      <c r="K47" s="152">
        <f>I47</f>
        <v>167000</v>
      </c>
    </row>
    <row r="48" spans="1:11" s="18" customFormat="1" ht="15">
      <c r="A48" s="174">
        <v>401000</v>
      </c>
      <c r="B48" s="175"/>
      <c r="C48" s="151" t="s">
        <v>92</v>
      </c>
      <c r="D48" s="152" t="s">
        <v>7</v>
      </c>
      <c r="E48" s="152" t="s">
        <v>59</v>
      </c>
      <c r="F48" s="152" t="s">
        <v>59</v>
      </c>
      <c r="G48" s="152" t="s">
        <v>59</v>
      </c>
      <c r="H48" s="152" t="s">
        <v>7</v>
      </c>
      <c r="I48" s="152" t="s">
        <v>59</v>
      </c>
      <c r="J48" s="152" t="s">
        <v>59</v>
      </c>
      <c r="K48" s="152" t="s">
        <v>59</v>
      </c>
    </row>
    <row r="49" spans="1:11" s="18" customFormat="1" ht="26.25">
      <c r="A49" s="174">
        <v>602400</v>
      </c>
      <c r="B49" s="175"/>
      <c r="C49" s="151" t="s">
        <v>93</v>
      </c>
      <c r="D49" s="152" t="s">
        <v>18</v>
      </c>
      <c r="E49" s="152" t="s">
        <v>59</v>
      </c>
      <c r="F49" s="152" t="s">
        <v>59</v>
      </c>
      <c r="G49" s="152" t="s">
        <v>59</v>
      </c>
      <c r="H49" s="152" t="s">
        <v>7</v>
      </c>
      <c r="I49" s="152" t="s">
        <v>59</v>
      </c>
      <c r="J49" s="152" t="s">
        <v>59</v>
      </c>
      <c r="K49" s="152" t="s">
        <v>59</v>
      </c>
    </row>
    <row r="50" spans="1:11" s="18" customFormat="1" ht="15">
      <c r="A50" s="174">
        <v>602100</v>
      </c>
      <c r="B50" s="175"/>
      <c r="C50" s="151" t="s">
        <v>24</v>
      </c>
      <c r="D50" s="152" t="s">
        <v>7</v>
      </c>
      <c r="E50" s="152" t="s">
        <v>59</v>
      </c>
      <c r="F50" s="152" t="s">
        <v>59</v>
      </c>
      <c r="G50" s="152" t="s">
        <v>59</v>
      </c>
      <c r="H50" s="152" t="s">
        <v>7</v>
      </c>
      <c r="I50" s="152" t="s">
        <v>59</v>
      </c>
      <c r="J50" s="152" t="s">
        <v>59</v>
      </c>
      <c r="K50" s="152" t="s">
        <v>59</v>
      </c>
    </row>
    <row r="51" spans="1:11" s="18" customFormat="1" ht="15">
      <c r="A51" s="174">
        <v>602200</v>
      </c>
      <c r="B51" s="175"/>
      <c r="C51" s="151" t="s">
        <v>94</v>
      </c>
      <c r="D51" s="152" t="s">
        <v>7</v>
      </c>
      <c r="E51" s="152" t="s">
        <v>59</v>
      </c>
      <c r="F51" s="152" t="s">
        <v>59</v>
      </c>
      <c r="G51" s="152" t="s">
        <v>59</v>
      </c>
      <c r="H51" s="152" t="s">
        <v>7</v>
      </c>
      <c r="I51" s="152" t="s">
        <v>59</v>
      </c>
      <c r="J51" s="152" t="s">
        <v>59</v>
      </c>
      <c r="K51" s="152" t="s">
        <v>59</v>
      </c>
    </row>
    <row r="52" spans="1:11" s="18" customFormat="1" ht="15" hidden="1">
      <c r="A52" s="103"/>
      <c r="B52" s="8"/>
      <c r="C52" s="153" t="s">
        <v>104</v>
      </c>
      <c r="D52" s="152"/>
      <c r="E52" s="152"/>
      <c r="F52" s="152"/>
      <c r="G52" s="152" t="s">
        <v>59</v>
      </c>
      <c r="H52" s="152"/>
      <c r="I52" s="152"/>
      <c r="J52" s="152"/>
      <c r="K52" s="152" t="s">
        <v>59</v>
      </c>
    </row>
    <row r="53" spans="1:11" s="18" customFormat="1" ht="15">
      <c r="A53" s="201"/>
      <c r="B53" s="202"/>
      <c r="C53" s="71" t="s">
        <v>221</v>
      </c>
      <c r="D53" s="154" t="str">
        <f>D45</f>
        <v>-</v>
      </c>
      <c r="E53" s="154">
        <f>E47</f>
        <v>167000</v>
      </c>
      <c r="F53" s="154" t="str">
        <f>F47</f>
        <v>-</v>
      </c>
      <c r="G53" s="154">
        <f>G47</f>
        <v>167000</v>
      </c>
      <c r="H53" s="154" t="str">
        <f>H45</f>
        <v>-</v>
      </c>
      <c r="I53" s="154">
        <f>I47</f>
        <v>167000</v>
      </c>
      <c r="J53" s="154" t="str">
        <f>J47</f>
        <v>-</v>
      </c>
      <c r="K53" s="154">
        <f>K47</f>
        <v>167000</v>
      </c>
    </row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48">
    <mergeCell ref="A27:B27"/>
    <mergeCell ref="A29:B29"/>
    <mergeCell ref="H5:N5"/>
    <mergeCell ref="I8:O8"/>
    <mergeCell ref="I11:N11"/>
    <mergeCell ref="B12:H12"/>
    <mergeCell ref="B13:D13"/>
    <mergeCell ref="I7:K7"/>
    <mergeCell ref="B15:O15"/>
    <mergeCell ref="B11:G11"/>
    <mergeCell ref="L25:O25"/>
    <mergeCell ref="C25:C26"/>
    <mergeCell ref="D25:G25"/>
    <mergeCell ref="H25:K25"/>
    <mergeCell ref="B19:O19"/>
    <mergeCell ref="B21:G21"/>
    <mergeCell ref="B23:G23"/>
    <mergeCell ref="A25:B26"/>
    <mergeCell ref="A48:B48"/>
    <mergeCell ref="B16:O16"/>
    <mergeCell ref="B17:C17"/>
    <mergeCell ref="A37:B37"/>
    <mergeCell ref="A30:B30"/>
    <mergeCell ref="A31:B31"/>
    <mergeCell ref="A32:B32"/>
    <mergeCell ref="A33:B33"/>
    <mergeCell ref="A35:B35"/>
    <mergeCell ref="A34:B34"/>
    <mergeCell ref="L1:O1"/>
    <mergeCell ref="C41:C42"/>
    <mergeCell ref="D41:G41"/>
    <mergeCell ref="H41:K41"/>
    <mergeCell ref="A41:B42"/>
    <mergeCell ref="A2:O2"/>
    <mergeCell ref="I10:K10"/>
    <mergeCell ref="B7:G7"/>
    <mergeCell ref="B8:G8"/>
    <mergeCell ref="B10:G10"/>
    <mergeCell ref="A49:B49"/>
    <mergeCell ref="B4:G4"/>
    <mergeCell ref="B5:G5"/>
    <mergeCell ref="A50:B50"/>
    <mergeCell ref="A51:B51"/>
    <mergeCell ref="A53:B53"/>
    <mergeCell ref="A43:B43"/>
    <mergeCell ref="A45:B45"/>
    <mergeCell ref="A46:B46"/>
    <mergeCell ref="A47:B47"/>
  </mergeCells>
  <printOptions horizontalCentered="1"/>
  <pageMargins left="0" right="0" top="0.2755905511811024" bottom="0" header="0" footer="0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53"/>
  <sheetViews>
    <sheetView view="pageBreakPreview" zoomScale="70" zoomScaleNormal="75" zoomScaleSheetLayoutView="70" zoomScalePageLayoutView="0" workbookViewId="0" topLeftCell="A1">
      <selection activeCell="A1" sqref="A1:IV118"/>
    </sheetView>
  </sheetViews>
  <sheetFormatPr defaultColWidth="9.00390625" defaultRowHeight="15.75"/>
  <cols>
    <col min="1" max="2" width="8.50390625" style="4" customWidth="1"/>
    <col min="3" max="3" width="57.125" style="4" customWidth="1"/>
    <col min="4" max="6" width="10.875" style="4" customWidth="1"/>
    <col min="7" max="8" width="9.75390625" style="4" customWidth="1"/>
    <col min="9" max="9" width="10.25390625" style="4" customWidth="1"/>
    <col min="10" max="10" width="12.25390625" style="4" customWidth="1"/>
    <col min="11" max="11" width="9.625" style="4" customWidth="1"/>
    <col min="12" max="12" width="9.875" style="4" customWidth="1"/>
    <col min="13" max="13" width="10.125" style="4" customWidth="1"/>
    <col min="14" max="14" width="11.625" style="4" customWidth="1"/>
    <col min="15" max="15" width="10.625" style="4" customWidth="1"/>
  </cols>
  <sheetData>
    <row r="1" spans="12:15" s="18" customFormat="1" ht="75.75" customHeight="1">
      <c r="L1" s="289" t="s">
        <v>223</v>
      </c>
      <c r="M1" s="289"/>
      <c r="N1" s="289"/>
      <c r="O1" s="289"/>
    </row>
    <row r="2" spans="1:15" s="2" customFormat="1" ht="18" thickBot="1">
      <c r="A2" s="183" t="s">
        <v>224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="18" customFormat="1" ht="15"/>
    <row r="4" spans="1:15" s="2" customFormat="1" ht="15">
      <c r="A4" s="20" t="s">
        <v>28</v>
      </c>
      <c r="B4" s="185" t="s">
        <v>39</v>
      </c>
      <c r="C4" s="185"/>
      <c r="D4" s="185"/>
      <c r="E4" s="185"/>
      <c r="F4" s="185"/>
      <c r="G4" s="185"/>
      <c r="H4" s="21"/>
      <c r="I4" s="9" t="s">
        <v>201</v>
      </c>
      <c r="J4" s="14"/>
      <c r="K4" s="15"/>
      <c r="L4" s="15"/>
      <c r="M4" s="22"/>
      <c r="N4" s="22"/>
      <c r="O4" s="22"/>
    </row>
    <row r="5" spans="1:15" s="2" customFormat="1" ht="15">
      <c r="A5" s="23" t="s">
        <v>1</v>
      </c>
      <c r="B5" s="194" t="s">
        <v>64</v>
      </c>
      <c r="C5" s="194"/>
      <c r="D5" s="194"/>
      <c r="E5" s="194"/>
      <c r="F5" s="194"/>
      <c r="G5" s="194"/>
      <c r="H5" s="184" t="s">
        <v>213</v>
      </c>
      <c r="I5" s="184"/>
      <c r="J5" s="184"/>
      <c r="K5" s="184"/>
      <c r="L5" s="184"/>
      <c r="M5" s="184"/>
      <c r="N5" s="184"/>
      <c r="O5" s="25"/>
    </row>
    <row r="6" spans="1:15" s="2" customFormat="1" ht="6" customHeight="1">
      <c r="A6" s="12"/>
      <c r="B6" s="12"/>
      <c r="C6" s="18"/>
      <c r="D6" s="18"/>
      <c r="E6" s="18"/>
      <c r="F6" s="18"/>
      <c r="G6" s="18"/>
      <c r="H6" s="18"/>
      <c r="I6" s="18"/>
      <c r="J6" s="18"/>
      <c r="K6" s="19"/>
      <c r="L6" s="19"/>
      <c r="M6" s="18"/>
      <c r="N6" s="18"/>
      <c r="O6" s="18"/>
    </row>
    <row r="7" spans="1:15" s="18" customFormat="1" ht="15">
      <c r="A7" s="20" t="s">
        <v>20</v>
      </c>
      <c r="B7" s="185" t="str">
        <f>B4</f>
        <v>Виконавчий комітет Сумської міської ради</v>
      </c>
      <c r="C7" s="185"/>
      <c r="D7" s="185"/>
      <c r="E7" s="185"/>
      <c r="F7" s="185"/>
      <c r="G7" s="185"/>
      <c r="H7" s="21"/>
      <c r="I7" s="192" t="s">
        <v>202</v>
      </c>
      <c r="J7" s="192"/>
      <c r="K7" s="192"/>
      <c r="L7" s="15"/>
      <c r="M7" s="22"/>
      <c r="N7" s="22"/>
      <c r="O7" s="22"/>
    </row>
    <row r="8" spans="1:15" s="18" customFormat="1" ht="15">
      <c r="A8" s="23" t="s">
        <v>1</v>
      </c>
      <c r="B8" s="203" t="s">
        <v>309</v>
      </c>
      <c r="C8" s="203"/>
      <c r="D8" s="203"/>
      <c r="E8" s="203"/>
      <c r="F8" s="203"/>
      <c r="G8" s="203"/>
      <c r="H8" s="24"/>
      <c r="I8" s="193" t="s">
        <v>213</v>
      </c>
      <c r="J8" s="193"/>
      <c r="K8" s="193"/>
      <c r="L8" s="193"/>
      <c r="M8" s="193"/>
      <c r="N8" s="193"/>
      <c r="O8" s="193"/>
    </row>
    <row r="9" spans="1:2" s="18" customFormat="1" ht="9" customHeight="1">
      <c r="A9" s="12"/>
      <c r="B9" s="12"/>
    </row>
    <row r="10" spans="1:15" s="18" customFormat="1" ht="35.25" customHeight="1">
      <c r="A10" s="68" t="s">
        <v>25</v>
      </c>
      <c r="B10" s="335" t="s">
        <v>210</v>
      </c>
      <c r="C10" s="185"/>
      <c r="D10" s="185"/>
      <c r="E10" s="185"/>
      <c r="F10" s="185"/>
      <c r="G10" s="185"/>
      <c r="H10" s="21"/>
      <c r="I10" s="192" t="s">
        <v>208</v>
      </c>
      <c r="J10" s="192"/>
      <c r="K10" s="192"/>
      <c r="L10" s="15"/>
      <c r="M10" s="22"/>
      <c r="N10" s="22"/>
      <c r="O10" s="22"/>
    </row>
    <row r="11" spans="1:15" s="18" customFormat="1" ht="15">
      <c r="A11" s="23" t="s">
        <v>1</v>
      </c>
      <c r="B11" s="184" t="s">
        <v>305</v>
      </c>
      <c r="C11" s="184"/>
      <c r="D11" s="184"/>
      <c r="E11" s="184"/>
      <c r="F11" s="184"/>
      <c r="G11" s="184"/>
      <c r="H11" s="24"/>
      <c r="I11" s="184" t="s">
        <v>226</v>
      </c>
      <c r="J11" s="184"/>
      <c r="K11" s="184"/>
      <c r="L11" s="184"/>
      <c r="M11" s="184"/>
      <c r="N11" s="184"/>
      <c r="O11" s="25"/>
    </row>
    <row r="12" spans="1:14" s="18" customFormat="1" ht="22.5" customHeight="1">
      <c r="A12" s="12"/>
      <c r="B12" s="184" t="s">
        <v>227</v>
      </c>
      <c r="C12" s="184"/>
      <c r="D12" s="184"/>
      <c r="E12" s="184"/>
      <c r="F12" s="184"/>
      <c r="G12" s="184"/>
      <c r="H12" s="184"/>
      <c r="I12" s="16"/>
      <c r="J12" s="16"/>
      <c r="K12" s="16"/>
      <c r="L12" s="17"/>
      <c r="M12" s="25"/>
      <c r="N12" s="25"/>
    </row>
    <row r="13" spans="1:4" s="18" customFormat="1" ht="24.75" customHeight="1">
      <c r="A13" s="20" t="s">
        <v>26</v>
      </c>
      <c r="B13" s="172" t="s">
        <v>308</v>
      </c>
      <c r="C13" s="172"/>
      <c r="D13" s="172"/>
    </row>
    <row r="14" spans="1:13" s="18" customFormat="1" ht="9" customHeight="1">
      <c r="A14" s="12"/>
      <c r="B14" s="12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5" s="18" customFormat="1" ht="15">
      <c r="A15" s="68" t="s">
        <v>228</v>
      </c>
      <c r="B15" s="195" t="s">
        <v>310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  <row r="16" spans="1:15" s="18" customFormat="1" ht="21" customHeight="1">
      <c r="A16" s="68" t="s">
        <v>229</v>
      </c>
      <c r="B16" s="195" t="s">
        <v>311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</row>
    <row r="17" spans="1:3" s="18" customFormat="1" ht="15">
      <c r="A17" s="68" t="s">
        <v>230</v>
      </c>
      <c r="B17" s="200" t="s">
        <v>312</v>
      </c>
      <c r="C17" s="200"/>
    </row>
    <row r="18" spans="1:2" s="18" customFormat="1" ht="7.5" customHeight="1">
      <c r="A18" s="12"/>
      <c r="B18" s="12"/>
    </row>
    <row r="19" spans="1:15" s="18" customFormat="1" ht="108" customHeight="1">
      <c r="A19" s="12"/>
      <c r="B19" s="173" t="s">
        <v>337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</row>
    <row r="20" spans="1:2" s="18" customFormat="1" ht="15">
      <c r="A20" s="12"/>
      <c r="B20" s="12"/>
    </row>
    <row r="21" spans="1:7" s="18" customFormat="1" ht="15.75" customHeight="1">
      <c r="A21" s="20" t="s">
        <v>29</v>
      </c>
      <c r="B21" s="195" t="s">
        <v>313</v>
      </c>
      <c r="C21" s="195"/>
      <c r="D21" s="195"/>
      <c r="E21" s="195"/>
      <c r="F21" s="195"/>
      <c r="G21" s="195"/>
    </row>
    <row r="22" spans="1:2" s="18" customFormat="1" ht="7.5" customHeight="1">
      <c r="A22" s="12"/>
      <c r="B22" s="12"/>
    </row>
    <row r="23" spans="1:7" s="18" customFormat="1" ht="15.75" customHeight="1">
      <c r="A23" s="68" t="s">
        <v>228</v>
      </c>
      <c r="B23" s="195" t="s">
        <v>314</v>
      </c>
      <c r="C23" s="195"/>
      <c r="D23" s="195"/>
      <c r="E23" s="195"/>
      <c r="F23" s="195"/>
      <c r="G23" s="195"/>
    </row>
    <row r="24" s="18" customFormat="1" ht="15">
      <c r="O24" s="7" t="s">
        <v>97</v>
      </c>
    </row>
    <row r="25" spans="1:15" s="2" customFormat="1" ht="29.25" customHeight="1">
      <c r="A25" s="196" t="s">
        <v>17</v>
      </c>
      <c r="B25" s="197"/>
      <c r="C25" s="190" t="s">
        <v>111</v>
      </c>
      <c r="D25" s="174" t="s">
        <v>231</v>
      </c>
      <c r="E25" s="188"/>
      <c r="F25" s="188"/>
      <c r="G25" s="189"/>
      <c r="H25" s="187" t="s">
        <v>238</v>
      </c>
      <c r="I25" s="188"/>
      <c r="J25" s="188"/>
      <c r="K25" s="189"/>
      <c r="L25" s="187" t="s">
        <v>232</v>
      </c>
      <c r="M25" s="188"/>
      <c r="N25" s="188"/>
      <c r="O25" s="189"/>
    </row>
    <row r="26" spans="1:15" s="333" customFormat="1" ht="51.75" customHeight="1">
      <c r="A26" s="198"/>
      <c r="B26" s="199"/>
      <c r="C26" s="191"/>
      <c r="D26" s="70" t="s">
        <v>3</v>
      </c>
      <c r="E26" s="70" t="s">
        <v>4</v>
      </c>
      <c r="F26" s="70" t="s">
        <v>233</v>
      </c>
      <c r="G26" s="70" t="s">
        <v>100</v>
      </c>
      <c r="H26" s="70" t="s">
        <v>3</v>
      </c>
      <c r="I26" s="70" t="s">
        <v>4</v>
      </c>
      <c r="J26" s="70" t="s">
        <v>233</v>
      </c>
      <c r="K26" s="70" t="s">
        <v>101</v>
      </c>
      <c r="L26" s="70" t="s">
        <v>3</v>
      </c>
      <c r="M26" s="70" t="s">
        <v>4</v>
      </c>
      <c r="N26" s="70" t="s">
        <v>233</v>
      </c>
      <c r="O26" s="70" t="s">
        <v>88</v>
      </c>
    </row>
    <row r="27" spans="1:15" s="333" customFormat="1" ht="13.5">
      <c r="A27" s="174">
        <v>1</v>
      </c>
      <c r="B27" s="175"/>
      <c r="C27" s="8">
        <v>2</v>
      </c>
      <c r="D27" s="8">
        <v>3</v>
      </c>
      <c r="E27" s="8">
        <v>4</v>
      </c>
      <c r="F27" s="8">
        <v>5</v>
      </c>
      <c r="G27" s="8">
        <v>6</v>
      </c>
      <c r="H27" s="8">
        <v>7</v>
      </c>
      <c r="I27" s="8">
        <v>8</v>
      </c>
      <c r="J27" s="8">
        <v>9</v>
      </c>
      <c r="K27" s="8">
        <v>10</v>
      </c>
      <c r="L27" s="8">
        <v>11</v>
      </c>
      <c r="M27" s="8">
        <v>12</v>
      </c>
      <c r="N27" s="8">
        <v>13</v>
      </c>
      <c r="O27" s="8">
        <v>14</v>
      </c>
    </row>
    <row r="28" spans="1:15" s="333" customFormat="1" ht="37.5" customHeight="1" hidden="1">
      <c r="A28" s="26"/>
      <c r="B28" s="26"/>
      <c r="C28" s="4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</row>
    <row r="29" spans="1:15" s="338" customFormat="1" ht="15" customHeight="1">
      <c r="A29" s="336" t="s">
        <v>199</v>
      </c>
      <c r="B29" s="337"/>
      <c r="C29" s="149" t="s">
        <v>0</v>
      </c>
      <c r="D29" s="150" t="s">
        <v>59</v>
      </c>
      <c r="E29" s="150" t="s">
        <v>7</v>
      </c>
      <c r="F29" s="150" t="s">
        <v>7</v>
      </c>
      <c r="G29" s="150" t="str">
        <f>D29</f>
        <v>-</v>
      </c>
      <c r="H29" s="150" t="s">
        <v>59</v>
      </c>
      <c r="I29" s="150" t="s">
        <v>7</v>
      </c>
      <c r="J29" s="150" t="s">
        <v>7</v>
      </c>
      <c r="K29" s="150" t="str">
        <f>H29</f>
        <v>-</v>
      </c>
      <c r="L29" s="150" t="s">
        <v>59</v>
      </c>
      <c r="M29" s="150" t="s">
        <v>7</v>
      </c>
      <c r="N29" s="150" t="s">
        <v>7</v>
      </c>
      <c r="O29" s="150" t="str">
        <f>L29</f>
        <v>-</v>
      </c>
    </row>
    <row r="30" spans="1:15" s="338" customFormat="1" ht="15" customHeight="1">
      <c r="A30" s="174"/>
      <c r="B30" s="175"/>
      <c r="C30" s="151" t="s">
        <v>151</v>
      </c>
      <c r="D30" s="152" t="s">
        <v>7</v>
      </c>
      <c r="E30" s="152" t="s">
        <v>59</v>
      </c>
      <c r="F30" s="152" t="s">
        <v>59</v>
      </c>
      <c r="G30" s="152" t="s">
        <v>59</v>
      </c>
      <c r="H30" s="152" t="s">
        <v>7</v>
      </c>
      <c r="I30" s="152" t="s">
        <v>59</v>
      </c>
      <c r="J30" s="152" t="s">
        <v>59</v>
      </c>
      <c r="K30" s="152" t="s">
        <v>59</v>
      </c>
      <c r="L30" s="152" t="s">
        <v>7</v>
      </c>
      <c r="M30" s="152" t="s">
        <v>59</v>
      </c>
      <c r="N30" s="152" t="s">
        <v>59</v>
      </c>
      <c r="O30" s="152" t="s">
        <v>59</v>
      </c>
    </row>
    <row r="31" spans="1:15" s="338" customFormat="1" ht="15" customHeight="1">
      <c r="A31" s="174"/>
      <c r="B31" s="175"/>
      <c r="C31" s="151" t="s">
        <v>91</v>
      </c>
      <c r="D31" s="152" t="s">
        <v>7</v>
      </c>
      <c r="E31" s="152">
        <f>'2019-2(6;6.1;6.2) апс'!E40</f>
        <v>14845.98</v>
      </c>
      <c r="F31" s="152" t="s">
        <v>59</v>
      </c>
      <c r="G31" s="152">
        <f>E31</f>
        <v>14845.98</v>
      </c>
      <c r="H31" s="152" t="s">
        <v>7</v>
      </c>
      <c r="I31" s="152">
        <f>'2019-2(6;6.1;6.2) апс'!I40</f>
        <v>38495</v>
      </c>
      <c r="J31" s="152" t="s">
        <v>59</v>
      </c>
      <c r="K31" s="152">
        <f>I31</f>
        <v>38495</v>
      </c>
      <c r="L31" s="152" t="s">
        <v>7</v>
      </c>
      <c r="M31" s="152">
        <f>'2019-2(6;6.1;6.2) апс'!M40</f>
        <v>93000</v>
      </c>
      <c r="N31" s="152" t="s">
        <v>59</v>
      </c>
      <c r="O31" s="152">
        <f>M31</f>
        <v>93000</v>
      </c>
    </row>
    <row r="32" spans="1:15" s="338" customFormat="1" ht="15" customHeight="1">
      <c r="A32" s="174">
        <v>401000</v>
      </c>
      <c r="B32" s="175"/>
      <c r="C32" s="151" t="s">
        <v>92</v>
      </c>
      <c r="D32" s="152" t="s">
        <v>7</v>
      </c>
      <c r="E32" s="152" t="s">
        <v>59</v>
      </c>
      <c r="F32" s="152" t="s">
        <v>59</v>
      </c>
      <c r="G32" s="152" t="s">
        <v>59</v>
      </c>
      <c r="H32" s="152" t="s">
        <v>7</v>
      </c>
      <c r="I32" s="152" t="s">
        <v>59</v>
      </c>
      <c r="J32" s="152" t="s">
        <v>59</v>
      </c>
      <c r="K32" s="152" t="s">
        <v>59</v>
      </c>
      <c r="L32" s="152" t="s">
        <v>7</v>
      </c>
      <c r="M32" s="152" t="s">
        <v>59</v>
      </c>
      <c r="N32" s="152" t="s">
        <v>59</v>
      </c>
      <c r="O32" s="152" t="s">
        <v>59</v>
      </c>
    </row>
    <row r="33" spans="1:15" s="338" customFormat="1" ht="30" customHeight="1">
      <c r="A33" s="174">
        <v>602400</v>
      </c>
      <c r="B33" s="175"/>
      <c r="C33" s="151" t="s">
        <v>93</v>
      </c>
      <c r="D33" s="152" t="s">
        <v>18</v>
      </c>
      <c r="E33" s="152" t="s">
        <v>59</v>
      </c>
      <c r="F33" s="152" t="s">
        <v>59</v>
      </c>
      <c r="G33" s="152" t="s">
        <v>59</v>
      </c>
      <c r="H33" s="152" t="s">
        <v>7</v>
      </c>
      <c r="I33" s="152" t="s">
        <v>59</v>
      </c>
      <c r="J33" s="152" t="s">
        <v>59</v>
      </c>
      <c r="K33" s="152" t="s">
        <v>59</v>
      </c>
      <c r="L33" s="152" t="s">
        <v>7</v>
      </c>
      <c r="M33" s="152" t="s">
        <v>59</v>
      </c>
      <c r="N33" s="152" t="s">
        <v>59</v>
      </c>
      <c r="O33" s="152" t="s">
        <v>59</v>
      </c>
    </row>
    <row r="34" spans="1:15" s="338" customFormat="1" ht="15" customHeight="1">
      <c r="A34" s="174">
        <v>602100</v>
      </c>
      <c r="B34" s="175"/>
      <c r="C34" s="151" t="s">
        <v>24</v>
      </c>
      <c r="D34" s="152" t="s">
        <v>7</v>
      </c>
      <c r="E34" s="152" t="s">
        <v>59</v>
      </c>
      <c r="F34" s="152" t="s">
        <v>59</v>
      </c>
      <c r="G34" s="152" t="s">
        <v>59</v>
      </c>
      <c r="H34" s="152" t="s">
        <v>7</v>
      </c>
      <c r="I34" s="152" t="s">
        <v>59</v>
      </c>
      <c r="J34" s="152" t="s">
        <v>59</v>
      </c>
      <c r="K34" s="152" t="s">
        <v>59</v>
      </c>
      <c r="L34" s="152" t="s">
        <v>7</v>
      </c>
      <c r="M34" s="152" t="s">
        <v>59</v>
      </c>
      <c r="N34" s="152" t="s">
        <v>59</v>
      </c>
      <c r="O34" s="152" t="s">
        <v>59</v>
      </c>
    </row>
    <row r="35" spans="1:15" s="338" customFormat="1" ht="15" customHeight="1">
      <c r="A35" s="174">
        <v>602200</v>
      </c>
      <c r="B35" s="175"/>
      <c r="C35" s="151" t="s">
        <v>94</v>
      </c>
      <c r="D35" s="152" t="s">
        <v>7</v>
      </c>
      <c r="E35" s="152" t="s">
        <v>59</v>
      </c>
      <c r="F35" s="152" t="s">
        <v>59</v>
      </c>
      <c r="G35" s="152" t="s">
        <v>59</v>
      </c>
      <c r="H35" s="152" t="s">
        <v>7</v>
      </c>
      <c r="I35" s="152" t="s">
        <v>59</v>
      </c>
      <c r="J35" s="152" t="s">
        <v>59</v>
      </c>
      <c r="K35" s="152" t="s">
        <v>59</v>
      </c>
      <c r="L35" s="152" t="s">
        <v>7</v>
      </c>
      <c r="M35" s="152" t="s">
        <v>59</v>
      </c>
      <c r="N35" s="152" t="s">
        <v>59</v>
      </c>
      <c r="O35" s="152" t="s">
        <v>59</v>
      </c>
    </row>
    <row r="36" spans="1:15" s="338" customFormat="1" ht="15" customHeight="1" hidden="1">
      <c r="A36" s="103"/>
      <c r="B36" s="8"/>
      <c r="C36" s="153" t="s">
        <v>104</v>
      </c>
      <c r="D36" s="152"/>
      <c r="E36" s="152"/>
      <c r="F36" s="152"/>
      <c r="G36" s="152" t="s">
        <v>59</v>
      </c>
      <c r="H36" s="152"/>
      <c r="I36" s="152"/>
      <c r="J36" s="152"/>
      <c r="K36" s="152" t="s">
        <v>59</v>
      </c>
      <c r="L36" s="152"/>
      <c r="M36" s="152"/>
      <c r="N36" s="152"/>
      <c r="O36" s="152" t="s">
        <v>59</v>
      </c>
    </row>
    <row r="37" spans="1:15" s="73" customFormat="1" ht="13.5">
      <c r="A37" s="201"/>
      <c r="B37" s="202"/>
      <c r="C37" s="71" t="s">
        <v>221</v>
      </c>
      <c r="D37" s="154" t="str">
        <f>D29</f>
        <v>-</v>
      </c>
      <c r="E37" s="154">
        <f>E31</f>
        <v>14845.98</v>
      </c>
      <c r="F37" s="154" t="s">
        <v>59</v>
      </c>
      <c r="G37" s="154">
        <f>G31</f>
        <v>14845.98</v>
      </c>
      <c r="H37" s="154" t="str">
        <f>H29</f>
        <v>-</v>
      </c>
      <c r="I37" s="154">
        <f>I31</f>
        <v>38495</v>
      </c>
      <c r="J37" s="154" t="str">
        <f>J31</f>
        <v>-</v>
      </c>
      <c r="K37" s="154">
        <f>K31</f>
        <v>38495</v>
      </c>
      <c r="L37" s="154" t="str">
        <f>L29</f>
        <v>-</v>
      </c>
      <c r="M37" s="154">
        <f>M31</f>
        <v>93000</v>
      </c>
      <c r="N37" s="154" t="str">
        <f>N31</f>
        <v>-</v>
      </c>
      <c r="O37" s="154">
        <f>O31</f>
        <v>93000</v>
      </c>
    </row>
    <row r="38" s="18" customFormat="1" ht="15"/>
    <row r="39" spans="1:6" s="18" customFormat="1" ht="15">
      <c r="A39" s="68" t="s">
        <v>229</v>
      </c>
      <c r="B39" s="12" t="s">
        <v>315</v>
      </c>
      <c r="C39" s="12"/>
      <c r="D39" s="12"/>
      <c r="E39" s="12"/>
      <c r="F39" s="12"/>
    </row>
    <row r="40" s="18" customFormat="1" ht="15">
      <c r="K40" s="7" t="s">
        <v>97</v>
      </c>
    </row>
    <row r="41" spans="1:15" s="2" customFormat="1" ht="15" customHeight="1">
      <c r="A41" s="196" t="s">
        <v>17</v>
      </c>
      <c r="B41" s="197"/>
      <c r="C41" s="190" t="s">
        <v>111</v>
      </c>
      <c r="D41" s="174" t="s">
        <v>173</v>
      </c>
      <c r="E41" s="188"/>
      <c r="F41" s="188"/>
      <c r="G41" s="189"/>
      <c r="H41" s="187" t="s">
        <v>191</v>
      </c>
      <c r="I41" s="188"/>
      <c r="J41" s="188"/>
      <c r="K41" s="189"/>
      <c r="L41" s="18"/>
      <c r="M41" s="18"/>
      <c r="N41" s="18"/>
      <c r="O41" s="18"/>
    </row>
    <row r="42" spans="1:15" s="2" customFormat="1" ht="47.25" customHeight="1">
      <c r="A42" s="198"/>
      <c r="B42" s="199"/>
      <c r="C42" s="191"/>
      <c r="D42" s="70" t="s">
        <v>3</v>
      </c>
      <c r="E42" s="70" t="s">
        <v>4</v>
      </c>
      <c r="F42" s="70" t="s">
        <v>233</v>
      </c>
      <c r="G42" s="70" t="s">
        <v>100</v>
      </c>
      <c r="H42" s="70" t="s">
        <v>3</v>
      </c>
      <c r="I42" s="70" t="s">
        <v>4</v>
      </c>
      <c r="J42" s="70" t="s">
        <v>233</v>
      </c>
      <c r="K42" s="70" t="s">
        <v>101</v>
      </c>
      <c r="L42" s="18"/>
      <c r="M42" s="18"/>
      <c r="N42" s="18"/>
      <c r="O42" s="18"/>
    </row>
    <row r="43" spans="1:15" s="2" customFormat="1" ht="15">
      <c r="A43" s="174">
        <v>1</v>
      </c>
      <c r="B43" s="175"/>
      <c r="C43" s="8">
        <v>2</v>
      </c>
      <c r="D43" s="69">
        <v>3</v>
      </c>
      <c r="E43" s="8">
        <v>4</v>
      </c>
      <c r="F43" s="69">
        <v>5</v>
      </c>
      <c r="G43" s="69">
        <v>6</v>
      </c>
      <c r="H43" s="8">
        <v>7</v>
      </c>
      <c r="I43" s="69">
        <v>8</v>
      </c>
      <c r="J43" s="69">
        <v>9</v>
      </c>
      <c r="K43" s="8">
        <v>10</v>
      </c>
      <c r="L43" s="18"/>
      <c r="M43" s="18"/>
      <c r="N43" s="18"/>
      <c r="O43" s="18"/>
    </row>
    <row r="44" spans="1:15" s="2" customFormat="1" ht="36.75" customHeight="1" hidden="1">
      <c r="A44" s="26"/>
      <c r="B44" s="26"/>
      <c r="C44" s="41"/>
      <c r="D44" s="171"/>
      <c r="E44" s="171"/>
      <c r="F44" s="171"/>
      <c r="G44" s="171"/>
      <c r="H44" s="171"/>
      <c r="I44" s="171"/>
      <c r="J44" s="171"/>
      <c r="K44" s="171"/>
      <c r="L44" s="40"/>
      <c r="M44" s="40"/>
      <c r="N44" s="40"/>
      <c r="O44" s="40"/>
    </row>
    <row r="45" spans="1:11" s="18" customFormat="1" ht="15">
      <c r="A45" s="336" t="s">
        <v>199</v>
      </c>
      <c r="B45" s="337"/>
      <c r="C45" s="149" t="s">
        <v>0</v>
      </c>
      <c r="D45" s="150" t="s">
        <v>59</v>
      </c>
      <c r="E45" s="150" t="s">
        <v>7</v>
      </c>
      <c r="F45" s="150" t="s">
        <v>7</v>
      </c>
      <c r="G45" s="150" t="str">
        <f>D45</f>
        <v>-</v>
      </c>
      <c r="H45" s="150" t="s">
        <v>59</v>
      </c>
      <c r="I45" s="150" t="s">
        <v>7</v>
      </c>
      <c r="J45" s="150" t="s">
        <v>7</v>
      </c>
      <c r="K45" s="150" t="str">
        <f>H45</f>
        <v>-</v>
      </c>
    </row>
    <row r="46" spans="1:11" s="18" customFormat="1" ht="15">
      <c r="A46" s="174"/>
      <c r="B46" s="175"/>
      <c r="C46" s="151" t="s">
        <v>151</v>
      </c>
      <c r="D46" s="152" t="s">
        <v>7</v>
      </c>
      <c r="E46" s="152" t="s">
        <v>59</v>
      </c>
      <c r="F46" s="152" t="s">
        <v>59</v>
      </c>
      <c r="G46" s="152" t="s">
        <v>59</v>
      </c>
      <c r="H46" s="152" t="s">
        <v>7</v>
      </c>
      <c r="I46" s="152" t="s">
        <v>59</v>
      </c>
      <c r="J46" s="152" t="s">
        <v>59</v>
      </c>
      <c r="K46" s="152" t="s">
        <v>59</v>
      </c>
    </row>
    <row r="47" spans="1:11" s="18" customFormat="1" ht="15">
      <c r="A47" s="174"/>
      <c r="B47" s="175"/>
      <c r="C47" s="151" t="s">
        <v>91</v>
      </c>
      <c r="D47" s="152" t="s">
        <v>7</v>
      </c>
      <c r="E47" s="152">
        <f>'2019-2(6.3;6.4)апс'!E39</f>
        <v>93000</v>
      </c>
      <c r="F47" s="152" t="s">
        <v>59</v>
      </c>
      <c r="G47" s="152">
        <f>E47</f>
        <v>93000</v>
      </c>
      <c r="H47" s="152" t="s">
        <v>7</v>
      </c>
      <c r="I47" s="152">
        <f>'2019-2(6.3;6.4)апс'!I39</f>
        <v>93000</v>
      </c>
      <c r="J47" s="152" t="s">
        <v>59</v>
      </c>
      <c r="K47" s="152">
        <f>I47</f>
        <v>93000</v>
      </c>
    </row>
    <row r="48" spans="1:11" s="18" customFormat="1" ht="15">
      <c r="A48" s="174">
        <v>401000</v>
      </c>
      <c r="B48" s="175"/>
      <c r="C48" s="151" t="s">
        <v>92</v>
      </c>
      <c r="D48" s="152" t="s">
        <v>7</v>
      </c>
      <c r="E48" s="152" t="s">
        <v>59</v>
      </c>
      <c r="F48" s="152" t="s">
        <v>59</v>
      </c>
      <c r="G48" s="152" t="s">
        <v>59</v>
      </c>
      <c r="H48" s="152" t="s">
        <v>7</v>
      </c>
      <c r="I48" s="152" t="s">
        <v>59</v>
      </c>
      <c r="J48" s="152" t="s">
        <v>59</v>
      </c>
      <c r="K48" s="152" t="s">
        <v>59</v>
      </c>
    </row>
    <row r="49" spans="1:11" s="18" customFormat="1" ht="26.25">
      <c r="A49" s="174">
        <v>602400</v>
      </c>
      <c r="B49" s="175"/>
      <c r="C49" s="151" t="s">
        <v>93</v>
      </c>
      <c r="D49" s="152" t="s">
        <v>18</v>
      </c>
      <c r="E49" s="152" t="s">
        <v>59</v>
      </c>
      <c r="F49" s="152" t="s">
        <v>59</v>
      </c>
      <c r="G49" s="152" t="s">
        <v>59</v>
      </c>
      <c r="H49" s="152" t="s">
        <v>7</v>
      </c>
      <c r="I49" s="152" t="s">
        <v>59</v>
      </c>
      <c r="J49" s="152" t="s">
        <v>59</v>
      </c>
      <c r="K49" s="152" t="s">
        <v>59</v>
      </c>
    </row>
    <row r="50" spans="1:11" s="18" customFormat="1" ht="15">
      <c r="A50" s="174">
        <v>602100</v>
      </c>
      <c r="B50" s="175"/>
      <c r="C50" s="151" t="s">
        <v>24</v>
      </c>
      <c r="D50" s="152" t="s">
        <v>7</v>
      </c>
      <c r="E50" s="152" t="s">
        <v>59</v>
      </c>
      <c r="F50" s="152" t="s">
        <v>59</v>
      </c>
      <c r="G50" s="152" t="s">
        <v>59</v>
      </c>
      <c r="H50" s="152" t="s">
        <v>7</v>
      </c>
      <c r="I50" s="152" t="s">
        <v>59</v>
      </c>
      <c r="J50" s="152" t="s">
        <v>59</v>
      </c>
      <c r="K50" s="152" t="s">
        <v>59</v>
      </c>
    </row>
    <row r="51" spans="1:11" s="18" customFormat="1" ht="15">
      <c r="A51" s="174">
        <v>602200</v>
      </c>
      <c r="B51" s="175"/>
      <c r="C51" s="151" t="s">
        <v>94</v>
      </c>
      <c r="D51" s="152" t="s">
        <v>7</v>
      </c>
      <c r="E51" s="152" t="s">
        <v>59</v>
      </c>
      <c r="F51" s="152" t="s">
        <v>59</v>
      </c>
      <c r="G51" s="152" t="s">
        <v>59</v>
      </c>
      <c r="H51" s="152" t="s">
        <v>7</v>
      </c>
      <c r="I51" s="152" t="s">
        <v>59</v>
      </c>
      <c r="J51" s="152" t="s">
        <v>59</v>
      </c>
      <c r="K51" s="152" t="s">
        <v>59</v>
      </c>
    </row>
    <row r="52" spans="1:11" s="18" customFormat="1" ht="15" hidden="1">
      <c r="A52" s="103"/>
      <c r="B52" s="8"/>
      <c r="C52" s="153" t="s">
        <v>104</v>
      </c>
      <c r="D52" s="152"/>
      <c r="E52" s="152"/>
      <c r="F52" s="152"/>
      <c r="G52" s="152" t="s">
        <v>59</v>
      </c>
      <c r="H52" s="152"/>
      <c r="I52" s="152"/>
      <c r="J52" s="152"/>
      <c r="K52" s="152" t="s">
        <v>59</v>
      </c>
    </row>
    <row r="53" spans="1:11" s="18" customFormat="1" ht="15">
      <c r="A53" s="201"/>
      <c r="B53" s="202"/>
      <c r="C53" s="71" t="s">
        <v>221</v>
      </c>
      <c r="D53" s="154" t="str">
        <f>D45</f>
        <v>-</v>
      </c>
      <c r="E53" s="154">
        <f>E47</f>
        <v>93000</v>
      </c>
      <c r="F53" s="154" t="str">
        <f>F47</f>
        <v>-</v>
      </c>
      <c r="G53" s="154">
        <f>G47</f>
        <v>93000</v>
      </c>
      <c r="H53" s="154" t="str">
        <f>H45</f>
        <v>-</v>
      </c>
      <c r="I53" s="154">
        <f>I47</f>
        <v>93000</v>
      </c>
      <c r="J53" s="154" t="str">
        <f>J47</f>
        <v>-</v>
      </c>
      <c r="K53" s="154">
        <f>K47</f>
        <v>93000</v>
      </c>
    </row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48">
    <mergeCell ref="D41:G41"/>
    <mergeCell ref="B5:G5"/>
    <mergeCell ref="B7:G7"/>
    <mergeCell ref="B8:G8"/>
    <mergeCell ref="B10:G10"/>
    <mergeCell ref="B11:G11"/>
    <mergeCell ref="A34:B34"/>
    <mergeCell ref="A35:B35"/>
    <mergeCell ref="H41:K41"/>
    <mergeCell ref="B19:O19"/>
    <mergeCell ref="A27:B27"/>
    <mergeCell ref="A29:B29"/>
    <mergeCell ref="C41:C42"/>
    <mergeCell ref="B15:O15"/>
    <mergeCell ref="B17:C17"/>
    <mergeCell ref="B21:G21"/>
    <mergeCell ref="B23:G23"/>
    <mergeCell ref="A25:B26"/>
    <mergeCell ref="L1:O1"/>
    <mergeCell ref="L25:O25"/>
    <mergeCell ref="C25:C26"/>
    <mergeCell ref="D25:G25"/>
    <mergeCell ref="H25:K25"/>
    <mergeCell ref="A2:O2"/>
    <mergeCell ref="I10:K10"/>
    <mergeCell ref="I7:K7"/>
    <mergeCell ref="B4:G4"/>
    <mergeCell ref="B16:O16"/>
    <mergeCell ref="H5:N5"/>
    <mergeCell ref="I8:O8"/>
    <mergeCell ref="I11:N11"/>
    <mergeCell ref="B12:H12"/>
    <mergeCell ref="B13:D13"/>
    <mergeCell ref="A47:B47"/>
    <mergeCell ref="A30:B30"/>
    <mergeCell ref="A31:B31"/>
    <mergeCell ref="A32:B32"/>
    <mergeCell ref="A33:B33"/>
    <mergeCell ref="A48:B48"/>
    <mergeCell ref="A49:B49"/>
    <mergeCell ref="A50:B50"/>
    <mergeCell ref="A51:B51"/>
    <mergeCell ref="A53:B53"/>
    <mergeCell ref="A37:B37"/>
    <mergeCell ref="A41:B42"/>
    <mergeCell ref="A43:B43"/>
    <mergeCell ref="A45:B45"/>
    <mergeCell ref="A46:B46"/>
  </mergeCells>
  <printOptions horizontalCentered="1"/>
  <pageMargins left="0" right="0" top="0.2755905511811024" bottom="0" header="0" footer="0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O49"/>
  <sheetViews>
    <sheetView view="pageBreakPreview" zoomScale="85" zoomScaleSheetLayoutView="85" zoomScalePageLayoutView="0" workbookViewId="0" topLeftCell="B1">
      <selection activeCell="A1" sqref="A1:IV118"/>
    </sheetView>
  </sheetViews>
  <sheetFormatPr defaultColWidth="9.00390625" defaultRowHeight="15.75"/>
  <cols>
    <col min="1" max="1" width="7.375" style="0" hidden="1" customWidth="1"/>
    <col min="2" max="2" width="9.00390625" style="4" customWidth="1"/>
    <col min="3" max="3" width="40.50390625" style="4" customWidth="1"/>
    <col min="4" max="4" width="9.50390625" style="4" customWidth="1"/>
    <col min="5" max="5" width="10.75390625" style="4" customWidth="1"/>
    <col min="6" max="6" width="11.125" style="4" customWidth="1"/>
    <col min="7" max="8" width="9.625" style="4" customWidth="1"/>
    <col min="9" max="10" width="11.00390625" style="4" customWidth="1"/>
    <col min="11" max="11" width="9.875" style="4" customWidth="1"/>
    <col min="12" max="12" width="9.50390625" style="4" customWidth="1"/>
    <col min="13" max="13" width="10.375" style="4" customWidth="1"/>
    <col min="14" max="14" width="10.875" style="4" customWidth="1"/>
    <col min="15" max="15" width="9.875" style="4" customWidth="1"/>
  </cols>
  <sheetData>
    <row r="1" s="2" customFormat="1" ht="9.75" customHeight="1"/>
    <row r="2" spans="2:3" s="18" customFormat="1" ht="20.25" customHeight="1">
      <c r="B2" s="72" t="s">
        <v>33</v>
      </c>
      <c r="C2" s="73" t="s">
        <v>234</v>
      </c>
    </row>
    <row r="3" spans="2:3" s="18" customFormat="1" ht="15">
      <c r="B3" s="72" t="s">
        <v>228</v>
      </c>
      <c r="C3" s="73" t="s">
        <v>235</v>
      </c>
    </row>
    <row r="4" spans="8:15" s="18" customFormat="1" ht="15">
      <c r="H4" s="7"/>
      <c r="I4" s="7"/>
      <c r="J4" s="7"/>
      <c r="K4" s="7"/>
      <c r="L4" s="7"/>
      <c r="M4" s="7"/>
      <c r="N4" s="7"/>
      <c r="O4" s="7" t="s">
        <v>97</v>
      </c>
    </row>
    <row r="5" spans="1:15" s="18" customFormat="1" ht="33" customHeight="1">
      <c r="A5" s="190" t="s">
        <v>152</v>
      </c>
      <c r="B5" s="190" t="s">
        <v>236</v>
      </c>
      <c r="C5" s="196" t="s">
        <v>111</v>
      </c>
      <c r="D5" s="174" t="s">
        <v>231</v>
      </c>
      <c r="E5" s="188"/>
      <c r="F5" s="188"/>
      <c r="G5" s="175"/>
      <c r="H5" s="174" t="s">
        <v>238</v>
      </c>
      <c r="I5" s="188"/>
      <c r="J5" s="188"/>
      <c r="K5" s="175"/>
      <c r="L5" s="174" t="s">
        <v>232</v>
      </c>
      <c r="M5" s="188"/>
      <c r="N5" s="188"/>
      <c r="O5" s="189"/>
    </row>
    <row r="6" spans="1:15" s="76" customFormat="1" ht="47.25" customHeight="1">
      <c r="A6" s="191"/>
      <c r="B6" s="191"/>
      <c r="C6" s="198"/>
      <c r="D6" s="74" t="s">
        <v>3</v>
      </c>
      <c r="E6" s="74" t="s">
        <v>4</v>
      </c>
      <c r="F6" s="75" t="s">
        <v>233</v>
      </c>
      <c r="G6" s="74" t="s">
        <v>100</v>
      </c>
      <c r="H6" s="74" t="s">
        <v>3</v>
      </c>
      <c r="I6" s="74" t="s">
        <v>4</v>
      </c>
      <c r="J6" s="75" t="s">
        <v>233</v>
      </c>
      <c r="K6" s="74" t="s">
        <v>101</v>
      </c>
      <c r="L6" s="74" t="s">
        <v>3</v>
      </c>
      <c r="M6" s="74" t="s">
        <v>4</v>
      </c>
      <c r="N6" s="75" t="s">
        <v>233</v>
      </c>
      <c r="O6" s="74" t="s">
        <v>102</v>
      </c>
    </row>
    <row r="7" spans="1:15" s="76" customFormat="1" ht="12.75">
      <c r="A7" s="8">
        <v>1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</row>
    <row r="8" spans="1:15" s="76" customFormat="1" ht="43.5" customHeight="1">
      <c r="A8" s="124" t="s">
        <v>199</v>
      </c>
      <c r="B8" s="124" t="s">
        <v>199</v>
      </c>
      <c r="C8" s="92" t="s">
        <v>203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2" customFormat="1" ht="15" hidden="1">
      <c r="A9" s="45"/>
      <c r="B9" s="124" t="s">
        <v>49</v>
      </c>
      <c r="C9" s="92" t="s">
        <v>121</v>
      </c>
      <c r="D9" s="125">
        <f>'2019-2(6;6.1;6.2)цдм'!D9+'2019-2(6;6.1;6.2) апс'!D9</f>
        <v>0</v>
      </c>
      <c r="E9" s="125"/>
      <c r="F9" s="125"/>
      <c r="G9" s="125">
        <f>D9+E9</f>
        <v>0</v>
      </c>
      <c r="H9" s="125">
        <f>'2019-2(6;6.1;6.2)цдм'!H9+'2019-2(6;6.1;6.2) апс'!H9</f>
        <v>0</v>
      </c>
      <c r="I9" s="125"/>
      <c r="J9" s="125"/>
      <c r="K9" s="125">
        <f>H9+I9</f>
        <v>0</v>
      </c>
      <c r="L9" s="125">
        <f>'2019-2(6;6.1;6.2)цдм'!L9+'2019-2(6;6.1;6.2) апс'!L9</f>
        <v>0</v>
      </c>
      <c r="M9" s="125"/>
      <c r="N9" s="125"/>
      <c r="O9" s="125">
        <f>L9+M9</f>
        <v>0</v>
      </c>
    </row>
    <row r="10" spans="1:15" s="2" customFormat="1" ht="15" hidden="1">
      <c r="A10" s="45"/>
      <c r="B10" s="8">
        <v>2120</v>
      </c>
      <c r="C10" s="92" t="s">
        <v>122</v>
      </c>
      <c r="D10" s="125">
        <f>'2019-2(6;6.1;6.2)цдм'!D10+'2019-2(6;6.1;6.2) апс'!D10</f>
        <v>0</v>
      </c>
      <c r="E10" s="125"/>
      <c r="F10" s="125"/>
      <c r="G10" s="125">
        <f>D10+E10</f>
        <v>0</v>
      </c>
      <c r="H10" s="125">
        <f>'2019-2(6;6.1;6.2)цдм'!H10+'2019-2(6;6.1;6.2) апс'!H10</f>
        <v>0</v>
      </c>
      <c r="I10" s="125"/>
      <c r="J10" s="125"/>
      <c r="K10" s="125">
        <f>H10+I10</f>
        <v>0</v>
      </c>
      <c r="L10" s="125">
        <f>'2019-2(6;6.1;6.2)цдм'!L10+'2019-2(6;6.1;6.2) апс'!L10</f>
        <v>0</v>
      </c>
      <c r="M10" s="125"/>
      <c r="N10" s="125"/>
      <c r="O10" s="125">
        <f>L10+M10</f>
        <v>0</v>
      </c>
    </row>
    <row r="11" spans="1:15" s="2" customFormat="1" ht="15">
      <c r="A11" s="45"/>
      <c r="B11" s="8">
        <v>2210</v>
      </c>
      <c r="C11" s="92" t="s">
        <v>123</v>
      </c>
      <c r="D11" s="125">
        <f>'2019-2(6;6.1;6.2)цдм'!D11+'2019-2(6;6.1;6.2) апс'!D11</f>
        <v>0</v>
      </c>
      <c r="E11" s="125">
        <f>'2019-2(6;6.1;6.2)цдм'!E11+'2019-2(6;6.1;6.2) апс'!E11</f>
        <v>31279.98</v>
      </c>
      <c r="F11" s="125"/>
      <c r="G11" s="125">
        <f>D11+E11</f>
        <v>31279.98</v>
      </c>
      <c r="H11" s="125">
        <f>'2019-2(6;6.1;6.2)цдм'!H11+'2019-2(6;6.1;6.2) апс'!H11</f>
        <v>0</v>
      </c>
      <c r="I11" s="125">
        <f>'2019-2(6;6.1;6.2)цдм'!I11+'2019-2(6;6.1;6.2) апс'!I11</f>
        <v>73195</v>
      </c>
      <c r="J11" s="125"/>
      <c r="K11" s="125">
        <f>H11+I11</f>
        <v>73195</v>
      </c>
      <c r="L11" s="125">
        <f>'2019-2(6;6.1;6.2)цдм'!L11+'2019-2(6;6.1;6.2) апс'!L11</f>
        <v>0</v>
      </c>
      <c r="M11" s="125">
        <f>'2019-2(6;6.1;6.2)цдм'!M11+'2019-2(6;6.1;6.2) апс'!M11</f>
        <v>112390</v>
      </c>
      <c r="N11" s="125"/>
      <c r="O11" s="125">
        <f>L11+M11</f>
        <v>112390</v>
      </c>
    </row>
    <row r="12" spans="1:15" s="2" customFormat="1" ht="15.75" customHeight="1" hidden="1">
      <c r="A12" s="45"/>
      <c r="B12" s="8">
        <v>2220</v>
      </c>
      <c r="C12" s="92" t="s">
        <v>40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5" s="2" customFormat="1" ht="15.75" customHeight="1" hidden="1">
      <c r="A13" s="45"/>
      <c r="B13" s="8">
        <v>2230</v>
      </c>
      <c r="C13" s="92" t="s">
        <v>41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</row>
    <row r="14" spans="1:15" s="2" customFormat="1" ht="15">
      <c r="A14" s="45"/>
      <c r="B14" s="8">
        <v>2240</v>
      </c>
      <c r="C14" s="92" t="s">
        <v>42</v>
      </c>
      <c r="D14" s="125">
        <f>'2019-2(6;6.1;6.2)цдм'!D14+'2019-2(6;6.1;6.2) апс'!D14</f>
        <v>0</v>
      </c>
      <c r="E14" s="125">
        <f>'2019-2(6;6.1;6.2)цдм'!E14+'2019-2(6;6.1;6.2) апс'!E14</f>
        <v>27044</v>
      </c>
      <c r="F14" s="125"/>
      <c r="G14" s="125">
        <f>D14+E14</f>
        <v>27044</v>
      </c>
      <c r="H14" s="125">
        <f>'2019-2(6;6.1;6.2)цдм'!H14+'2019-2(6;6.1;6.2) апс'!H14</f>
        <v>0</v>
      </c>
      <c r="I14" s="125">
        <f>'2019-2(6;6.1;6.2)цдм'!I14+'2019-2(6;6.1;6.2) апс'!I14</f>
        <v>108300</v>
      </c>
      <c r="J14" s="125"/>
      <c r="K14" s="125">
        <f>H14+I14</f>
        <v>108300</v>
      </c>
      <c r="L14" s="125">
        <f>'2019-2(6;6.1;6.2)цдм'!L14+'2019-2(6;6.1;6.2) апс'!L14</f>
        <v>0</v>
      </c>
      <c r="M14" s="125">
        <f>'2019-2(6;6.1;6.2)цдм'!M14+'2019-2(6;6.1;6.2) апс'!M14</f>
        <v>147610</v>
      </c>
      <c r="N14" s="125"/>
      <c r="O14" s="125">
        <f>L14+M14</f>
        <v>147610</v>
      </c>
    </row>
    <row r="15" spans="1:15" s="2" customFormat="1" ht="15.75" customHeight="1" hidden="1">
      <c r="A15" s="45"/>
      <c r="B15" s="8">
        <v>2250</v>
      </c>
      <c r="C15" s="92" t="s">
        <v>43</v>
      </c>
      <c r="D15" s="125">
        <f>'2019-2(6;6.1;6.2)цдм'!D15+'2019-2(6;6.1;6.2) апс'!D15</f>
        <v>0</v>
      </c>
      <c r="E15" s="125"/>
      <c r="F15" s="125"/>
      <c r="G15" s="125">
        <f>D15+E15</f>
        <v>0</v>
      </c>
      <c r="H15" s="125">
        <f>'2019-2(6;6.1;6.2)цдм'!H15+'2019-2(6;6.1;6.2) апс'!H15</f>
        <v>0</v>
      </c>
      <c r="I15" s="125"/>
      <c r="J15" s="125"/>
      <c r="K15" s="125">
        <f>H15+I15</f>
        <v>0</v>
      </c>
      <c r="L15" s="125">
        <f>'2019-2(6;6.1;6.2)цдм'!L15+'2019-2(6;6.1;6.2) апс'!L15</f>
        <v>0</v>
      </c>
      <c r="M15" s="125"/>
      <c r="N15" s="125"/>
      <c r="O15" s="125">
        <f>L15+M15</f>
        <v>0</v>
      </c>
    </row>
    <row r="16" spans="1:15" s="2" customFormat="1" ht="15.75" customHeight="1" hidden="1">
      <c r="A16" s="45"/>
      <c r="B16" s="8">
        <v>2260</v>
      </c>
      <c r="C16" s="92" t="s">
        <v>124</v>
      </c>
      <c r="D16" s="125">
        <f>'2019-2(1;2;3;4;5;.5.1;5.2)зв'!L36*1.035</f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s="2" customFormat="1" ht="15" hidden="1">
      <c r="A17" s="45"/>
      <c r="B17" s="8">
        <v>2270</v>
      </c>
      <c r="C17" s="92" t="s">
        <v>44</v>
      </c>
      <c r="D17" s="125">
        <f>SUM(D18:D20)</f>
        <v>0</v>
      </c>
      <c r="E17" s="125"/>
      <c r="F17" s="125"/>
      <c r="G17" s="125">
        <f aca="true" t="shared" si="0" ref="G17:G22">D17+E17</f>
        <v>0</v>
      </c>
      <c r="H17" s="125">
        <f>SUM(H18:H20)</f>
        <v>0</v>
      </c>
      <c r="I17" s="125"/>
      <c r="J17" s="125"/>
      <c r="K17" s="125">
        <f aca="true" t="shared" si="1" ref="K17:K22">H17+I17</f>
        <v>0</v>
      </c>
      <c r="L17" s="125">
        <f>SUM(L18:L20)</f>
        <v>0</v>
      </c>
      <c r="M17" s="125"/>
      <c r="N17" s="125"/>
      <c r="O17" s="125">
        <f aca="true" t="shared" si="2" ref="O17:O22">L17+M17</f>
        <v>0</v>
      </c>
    </row>
    <row r="18" spans="1:15" s="2" customFormat="1" ht="15" hidden="1">
      <c r="A18" s="45"/>
      <c r="B18" s="8">
        <v>2271</v>
      </c>
      <c r="C18" s="92" t="s">
        <v>139</v>
      </c>
      <c r="D18" s="125">
        <f>'2019-2(6;6.1;6.2)цдм'!D18+'2019-2(6;6.1;6.2) апс'!D18</f>
        <v>0</v>
      </c>
      <c r="E18" s="125"/>
      <c r="F18" s="125"/>
      <c r="G18" s="125">
        <f t="shared" si="0"/>
        <v>0</v>
      </c>
      <c r="H18" s="125">
        <f>'2019-2(6;6.1;6.2)цдм'!H18+'2019-2(6;6.1;6.2) апс'!H18</f>
        <v>0</v>
      </c>
      <c r="I18" s="125"/>
      <c r="J18" s="125"/>
      <c r="K18" s="125">
        <f t="shared" si="1"/>
        <v>0</v>
      </c>
      <c r="L18" s="125">
        <f>'2019-2(6;6.1;6.2)цдм'!L18+'2019-2(6;6.1;6.2) апс'!L18</f>
        <v>0</v>
      </c>
      <c r="M18" s="125"/>
      <c r="N18" s="125"/>
      <c r="O18" s="125">
        <f t="shared" si="2"/>
        <v>0</v>
      </c>
    </row>
    <row r="19" spans="1:15" s="2" customFormat="1" ht="15" hidden="1">
      <c r="A19" s="45"/>
      <c r="B19" s="8">
        <v>2272</v>
      </c>
      <c r="C19" s="92" t="s">
        <v>140</v>
      </c>
      <c r="D19" s="125">
        <f>'2019-2(6;6.1;6.2)цдм'!D19+'2019-2(6;6.1;6.2) апс'!D19</f>
        <v>0</v>
      </c>
      <c r="E19" s="125"/>
      <c r="F19" s="125"/>
      <c r="G19" s="125">
        <f t="shared" si="0"/>
        <v>0</v>
      </c>
      <c r="H19" s="125">
        <f>'2019-2(6;6.1;6.2)цдм'!H19+'2019-2(6;6.1;6.2) апс'!H19</f>
        <v>0</v>
      </c>
      <c r="I19" s="125"/>
      <c r="J19" s="125"/>
      <c r="K19" s="125">
        <f t="shared" si="1"/>
        <v>0</v>
      </c>
      <c r="L19" s="125">
        <f>'2019-2(6;6.1;6.2)цдм'!L19+'2019-2(6;6.1;6.2) апс'!L19</f>
        <v>0</v>
      </c>
      <c r="M19" s="125"/>
      <c r="N19" s="125"/>
      <c r="O19" s="125">
        <f t="shared" si="2"/>
        <v>0</v>
      </c>
    </row>
    <row r="20" spans="1:15" s="2" customFormat="1" ht="15" hidden="1">
      <c r="A20" s="45"/>
      <c r="B20" s="8">
        <v>2273</v>
      </c>
      <c r="C20" s="92" t="s">
        <v>141</v>
      </c>
      <c r="D20" s="125">
        <f>'2019-2(6;6.1;6.2)цдм'!D20+'2019-2(6;6.1;6.2) апс'!D20</f>
        <v>0</v>
      </c>
      <c r="E20" s="125"/>
      <c r="F20" s="125"/>
      <c r="G20" s="125">
        <f t="shared" si="0"/>
        <v>0</v>
      </c>
      <c r="H20" s="125">
        <f>'2019-2(6;6.1;6.2)цдм'!H20+'2019-2(6;6.1;6.2) апс'!H20</f>
        <v>0</v>
      </c>
      <c r="I20" s="125"/>
      <c r="J20" s="125"/>
      <c r="K20" s="125">
        <f t="shared" si="1"/>
        <v>0</v>
      </c>
      <c r="L20" s="125">
        <f>'2019-2(6;6.1;6.2)цдм'!L20+'2019-2(6;6.1;6.2) апс'!L20</f>
        <v>0</v>
      </c>
      <c r="M20" s="125"/>
      <c r="N20" s="125"/>
      <c r="O20" s="125">
        <f t="shared" si="2"/>
        <v>0</v>
      </c>
    </row>
    <row r="21" spans="1:15" s="2" customFormat="1" ht="25.5" customHeight="1" hidden="1">
      <c r="A21" s="45"/>
      <c r="B21" s="8">
        <v>2281</v>
      </c>
      <c r="C21" s="92" t="s">
        <v>45</v>
      </c>
      <c r="D21" s="125"/>
      <c r="E21" s="125"/>
      <c r="F21" s="125"/>
      <c r="G21" s="125">
        <f t="shared" si="0"/>
        <v>0</v>
      </c>
      <c r="H21" s="125">
        <f>D21*1.032</f>
        <v>0</v>
      </c>
      <c r="I21" s="125"/>
      <c r="J21" s="125"/>
      <c r="K21" s="125">
        <f t="shared" si="1"/>
        <v>0</v>
      </c>
      <c r="L21" s="125"/>
      <c r="M21" s="125"/>
      <c r="N21" s="125"/>
      <c r="O21" s="125">
        <f t="shared" si="2"/>
        <v>0</v>
      </c>
    </row>
    <row r="22" spans="1:15" s="2" customFormat="1" ht="31.5" customHeight="1" hidden="1">
      <c r="A22" s="45"/>
      <c r="B22" s="8">
        <v>2282</v>
      </c>
      <c r="C22" s="92" t="s">
        <v>46</v>
      </c>
      <c r="D22" s="125"/>
      <c r="E22" s="125"/>
      <c r="F22" s="125"/>
      <c r="G22" s="125">
        <f t="shared" si="0"/>
        <v>0</v>
      </c>
      <c r="H22" s="125">
        <f>'2019-2(6;6.1;6.2)цдм'!H22+'2019-2(6;6.1;6.2) апс'!H22</f>
        <v>0</v>
      </c>
      <c r="I22" s="125"/>
      <c r="J22" s="125"/>
      <c r="K22" s="125">
        <f t="shared" si="1"/>
        <v>0</v>
      </c>
      <c r="L22" s="125"/>
      <c r="M22" s="125"/>
      <c r="N22" s="125"/>
      <c r="O22" s="125">
        <f t="shared" si="2"/>
        <v>0</v>
      </c>
    </row>
    <row r="23" spans="1:15" s="2" customFormat="1" ht="15.75" customHeight="1" hidden="1">
      <c r="A23" s="45"/>
      <c r="B23" s="8">
        <v>2400</v>
      </c>
      <c r="C23" s="92" t="s">
        <v>125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s="2" customFormat="1" ht="25.5" customHeight="1" hidden="1">
      <c r="A24" s="45"/>
      <c r="B24" s="8">
        <v>2610</v>
      </c>
      <c r="C24" s="92" t="s">
        <v>47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s="2" customFormat="1" ht="25.5" customHeight="1" hidden="1">
      <c r="A25" s="45"/>
      <c r="B25" s="8">
        <v>2620</v>
      </c>
      <c r="C25" s="92" t="s">
        <v>48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s="2" customFormat="1" ht="25.5" customHeight="1" hidden="1">
      <c r="A26" s="45"/>
      <c r="B26" s="8">
        <v>2630</v>
      </c>
      <c r="C26" s="92" t="s">
        <v>126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1:15" s="2" customFormat="1" ht="15.75" customHeight="1" hidden="1">
      <c r="A27" s="45"/>
      <c r="B27" s="8">
        <v>2700</v>
      </c>
      <c r="C27" s="92" t="s">
        <v>127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s="2" customFormat="1" ht="15.75" customHeight="1" hidden="1">
      <c r="A28" s="45"/>
      <c r="B28" s="8">
        <v>2800</v>
      </c>
      <c r="C28" s="92" t="s">
        <v>128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s="2" customFormat="1" ht="25.5" customHeight="1" hidden="1">
      <c r="A29" s="45"/>
      <c r="B29" s="8">
        <v>3110</v>
      </c>
      <c r="C29" s="92" t="s">
        <v>129</v>
      </c>
      <c r="D29" s="125"/>
      <c r="E29" s="125">
        <f>'2019-2(6;6.1;6.2)цдм'!E29+'2019-2(6;6.1;6.2) апс'!E29</f>
        <v>0</v>
      </c>
      <c r="F29" s="125">
        <f>E29</f>
        <v>0</v>
      </c>
      <c r="G29" s="125">
        <f>D29+E29</f>
        <v>0</v>
      </c>
      <c r="H29" s="125"/>
      <c r="I29" s="125">
        <f>'2019-2(6;6.1;6.2)цдм'!I29+'2019-2(6;6.1;6.2) апс'!I29</f>
        <v>0</v>
      </c>
      <c r="J29" s="125">
        <f>I29</f>
        <v>0</v>
      </c>
      <c r="K29" s="125">
        <f>H29+I29</f>
        <v>0</v>
      </c>
      <c r="L29" s="125"/>
      <c r="M29" s="125">
        <f>'2019-2(6;6.1;6.2)цдм'!M29+'2019-2(6;6.1;6.2) апс'!M29</f>
        <v>0</v>
      </c>
      <c r="N29" s="125">
        <f>M29</f>
        <v>0</v>
      </c>
      <c r="O29" s="125">
        <f>L29+M29</f>
        <v>0</v>
      </c>
    </row>
    <row r="30" spans="1:15" s="2" customFormat="1" ht="15.75" customHeight="1" hidden="1">
      <c r="A30" s="45"/>
      <c r="B30" s="8">
        <v>3120</v>
      </c>
      <c r="C30" s="92" t="s">
        <v>50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2" customFormat="1" ht="15.75" customHeight="1" hidden="1">
      <c r="A31" s="45"/>
      <c r="B31" s="8">
        <v>3132</v>
      </c>
      <c r="C31" s="122" t="s">
        <v>169</v>
      </c>
      <c r="D31" s="125"/>
      <c r="E31" s="125"/>
      <c r="F31" s="125"/>
      <c r="G31" s="125">
        <f>D31+E31</f>
        <v>0</v>
      </c>
      <c r="H31" s="125"/>
      <c r="I31" s="125">
        <f>'2019-2(6;6.1;6.2)цдм'!I31+'2019-2(6;6.1;6.2) апс'!I31</f>
        <v>0</v>
      </c>
      <c r="J31" s="125">
        <f>I31</f>
        <v>0</v>
      </c>
      <c r="K31" s="125">
        <f>H31+I31</f>
        <v>0</v>
      </c>
      <c r="L31" s="125"/>
      <c r="M31" s="125">
        <f>'2019-2(6;6.1;6.2)цдм'!M31+'2019-2(6;6.1;6.2) апс'!M31</f>
        <v>0</v>
      </c>
      <c r="N31" s="125">
        <f>M31</f>
        <v>0</v>
      </c>
      <c r="O31" s="125">
        <f>L31+M31</f>
        <v>0</v>
      </c>
    </row>
    <row r="32" spans="1:15" s="2" customFormat="1" ht="15.75" customHeight="1" hidden="1">
      <c r="A32" s="45"/>
      <c r="B32" s="8">
        <v>3140</v>
      </c>
      <c r="C32" s="92" t="s">
        <v>52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s="2" customFormat="1" ht="15.75" customHeight="1" hidden="1">
      <c r="A33" s="45"/>
      <c r="B33" s="8">
        <v>3150</v>
      </c>
      <c r="C33" s="92" t="s">
        <v>53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s="2" customFormat="1" ht="15.75" customHeight="1" hidden="1">
      <c r="A34" s="45"/>
      <c r="B34" s="8">
        <v>3160</v>
      </c>
      <c r="C34" s="92" t="s">
        <v>130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s="2" customFormat="1" ht="25.5" customHeight="1" hidden="1">
      <c r="A35" s="45"/>
      <c r="B35" s="8">
        <v>3210</v>
      </c>
      <c r="C35" s="92" t="s">
        <v>54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s="2" customFormat="1" ht="25.5" customHeight="1" hidden="1">
      <c r="A36" s="45"/>
      <c r="B36" s="8">
        <v>3220</v>
      </c>
      <c r="C36" s="92" t="s">
        <v>55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s="2" customFormat="1" ht="25.5" customHeight="1" hidden="1">
      <c r="A37" s="45"/>
      <c r="B37" s="8">
        <v>3230</v>
      </c>
      <c r="C37" s="92" t="s">
        <v>131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1:15" s="2" customFormat="1" ht="15.75" customHeight="1" hidden="1">
      <c r="A38" s="45"/>
      <c r="B38" s="8">
        <v>3240</v>
      </c>
      <c r="C38" s="92" t="s">
        <v>56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39" spans="1:15" s="2" customFormat="1" ht="15.75" customHeight="1" hidden="1">
      <c r="A39" s="45"/>
      <c r="B39" s="8">
        <v>9000</v>
      </c>
      <c r="C39" s="92" t="s">
        <v>57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s="32" customFormat="1" ht="14.25" customHeight="1">
      <c r="A40" s="48"/>
      <c r="B40" s="96"/>
      <c r="C40" s="71" t="s">
        <v>221</v>
      </c>
      <c r="D40" s="129">
        <f>SUM(D9:D39)-D17</f>
        <v>0</v>
      </c>
      <c r="E40" s="129">
        <f>SUM(E9:E39)</f>
        <v>58323.979999999996</v>
      </c>
      <c r="F40" s="129">
        <f>SUM(F9:F39)</f>
        <v>0</v>
      </c>
      <c r="G40" s="128">
        <f>D40+E40</f>
        <v>58323.979999999996</v>
      </c>
      <c r="H40" s="129">
        <f>SUM(H9:H39)-H17</f>
        <v>0</v>
      </c>
      <c r="I40" s="129">
        <f>SUM(I9:I39)</f>
        <v>181495</v>
      </c>
      <c r="J40" s="129">
        <f>SUM(J9:J39)</f>
        <v>0</v>
      </c>
      <c r="K40" s="128">
        <f>H40+I40</f>
        <v>181495</v>
      </c>
      <c r="L40" s="129">
        <f>SUM(L9:L39)-L17</f>
        <v>0</v>
      </c>
      <c r="M40" s="129">
        <f>SUM(M9:M39)</f>
        <v>260000</v>
      </c>
      <c r="N40" s="129">
        <f>SUM(N9:N39)</f>
        <v>0</v>
      </c>
      <c r="O40" s="128">
        <f>L40+M40</f>
        <v>260000</v>
      </c>
    </row>
    <row r="41" s="18" customFormat="1" ht="15"/>
    <row r="42" spans="1:15" s="2" customFormat="1" ht="15">
      <c r="A42" s="40"/>
      <c r="B42" s="20" t="s">
        <v>229</v>
      </c>
      <c r="C42" s="12" t="s">
        <v>237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s="2" customFormat="1" ht="15">
      <c r="A43" s="40"/>
      <c r="B43" s="18"/>
      <c r="C43" s="18"/>
      <c r="D43" s="18"/>
      <c r="E43" s="18"/>
      <c r="F43" s="18"/>
      <c r="G43" s="18"/>
      <c r="H43" s="18"/>
      <c r="I43" s="18"/>
      <c r="J43" s="18"/>
      <c r="K43" s="7"/>
      <c r="L43" s="18"/>
      <c r="M43" s="18"/>
      <c r="N43" s="18"/>
      <c r="O43" s="7" t="s">
        <v>97</v>
      </c>
    </row>
    <row r="44" spans="1:15" s="2" customFormat="1" ht="29.25" customHeight="1">
      <c r="A44" s="204" t="s">
        <v>152</v>
      </c>
      <c r="B44" s="190" t="s">
        <v>236</v>
      </c>
      <c r="C44" s="190" t="s">
        <v>111</v>
      </c>
      <c r="D44" s="174" t="s">
        <v>231</v>
      </c>
      <c r="E44" s="188"/>
      <c r="F44" s="188"/>
      <c r="G44" s="175"/>
      <c r="H44" s="174" t="s">
        <v>238</v>
      </c>
      <c r="I44" s="188"/>
      <c r="J44" s="188"/>
      <c r="K44" s="175"/>
      <c r="L44" s="174" t="s">
        <v>232</v>
      </c>
      <c r="M44" s="188"/>
      <c r="N44" s="188"/>
      <c r="O44" s="189"/>
    </row>
    <row r="45" spans="1:15" s="333" customFormat="1" ht="48" customHeight="1">
      <c r="A45" s="205"/>
      <c r="B45" s="191"/>
      <c r="C45" s="191"/>
      <c r="D45" s="74" t="s">
        <v>98</v>
      </c>
      <c r="E45" s="74" t="s">
        <v>4</v>
      </c>
      <c r="F45" s="75" t="s">
        <v>233</v>
      </c>
      <c r="G45" s="74" t="s">
        <v>100</v>
      </c>
      <c r="H45" s="74" t="s">
        <v>98</v>
      </c>
      <c r="I45" s="74" t="s">
        <v>4</v>
      </c>
      <c r="J45" s="75" t="s">
        <v>233</v>
      </c>
      <c r="K45" s="74" t="s">
        <v>101</v>
      </c>
      <c r="L45" s="77" t="s">
        <v>98</v>
      </c>
      <c r="M45" s="78" t="s">
        <v>4</v>
      </c>
      <c r="N45" s="75" t="s">
        <v>233</v>
      </c>
      <c r="O45" s="78" t="s">
        <v>102</v>
      </c>
    </row>
    <row r="46" spans="1:15" s="333" customFormat="1" ht="13.5">
      <c r="A46" s="121">
        <v>1</v>
      </c>
      <c r="B46" s="8">
        <v>1</v>
      </c>
      <c r="C46" s="8">
        <v>2</v>
      </c>
      <c r="D46" s="8">
        <v>3</v>
      </c>
      <c r="E46" s="8">
        <v>4</v>
      </c>
      <c r="F46" s="8">
        <v>5</v>
      </c>
      <c r="G46" s="8">
        <v>6</v>
      </c>
      <c r="H46" s="8">
        <v>7</v>
      </c>
      <c r="I46" s="8">
        <v>8</v>
      </c>
      <c r="J46" s="8">
        <v>9</v>
      </c>
      <c r="K46" s="8">
        <v>10</v>
      </c>
      <c r="L46" s="8">
        <v>11</v>
      </c>
      <c r="M46" s="8">
        <v>12</v>
      </c>
      <c r="N46" s="8">
        <v>13</v>
      </c>
      <c r="O46" s="8">
        <v>14</v>
      </c>
    </row>
    <row r="47" spans="1:15" s="18" customFormat="1" ht="15">
      <c r="A47" s="103"/>
      <c r="B47" s="124" t="s">
        <v>58</v>
      </c>
      <c r="C47" s="92"/>
      <c r="D47" s="8"/>
      <c r="E47" s="131"/>
      <c r="F47" s="131"/>
      <c r="G47" s="131"/>
      <c r="H47" s="8"/>
      <c r="I47" s="131"/>
      <c r="J47" s="131"/>
      <c r="K47" s="131"/>
      <c r="L47" s="36"/>
      <c r="M47" s="132"/>
      <c r="N47" s="132"/>
      <c r="O47" s="132"/>
    </row>
    <row r="48" spans="1:15" s="18" customFormat="1" ht="15">
      <c r="A48" s="103"/>
      <c r="B48" s="8">
        <v>4210</v>
      </c>
      <c r="C48" s="92"/>
      <c r="D48" s="8"/>
      <c r="E48" s="8"/>
      <c r="F48" s="8"/>
      <c r="G48" s="8"/>
      <c r="H48" s="8"/>
      <c r="I48" s="8"/>
      <c r="J48" s="8"/>
      <c r="K48" s="8"/>
      <c r="L48" s="36"/>
      <c r="M48" s="70"/>
      <c r="N48" s="70"/>
      <c r="O48" s="70"/>
    </row>
    <row r="49" spans="1:15" s="18" customFormat="1" ht="15">
      <c r="A49" s="103"/>
      <c r="B49" s="133"/>
      <c r="C49" s="71" t="s">
        <v>221</v>
      </c>
      <c r="D49" s="134"/>
      <c r="E49" s="134"/>
      <c r="F49" s="134"/>
      <c r="G49" s="134"/>
      <c r="H49" s="134"/>
      <c r="I49" s="134"/>
      <c r="J49" s="134"/>
      <c r="K49" s="134"/>
      <c r="L49" s="135"/>
      <c r="M49" s="136"/>
      <c r="N49" s="136"/>
      <c r="O49" s="136"/>
    </row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12">
    <mergeCell ref="A5:A6"/>
    <mergeCell ref="A44:A45"/>
    <mergeCell ref="D5:G5"/>
    <mergeCell ref="H5:K5"/>
    <mergeCell ref="L44:O44"/>
    <mergeCell ref="L5:O5"/>
    <mergeCell ref="B5:B6"/>
    <mergeCell ref="C5:C6"/>
    <mergeCell ref="B44:B45"/>
    <mergeCell ref="C44:C45"/>
    <mergeCell ref="D44:G44"/>
    <mergeCell ref="H44:K44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O49"/>
  <sheetViews>
    <sheetView view="pageBreakPreview" zoomScale="85" zoomScaleSheetLayoutView="85" zoomScalePageLayoutView="0" workbookViewId="0" topLeftCell="B1">
      <selection activeCell="A1" sqref="A1:IV118"/>
    </sheetView>
  </sheetViews>
  <sheetFormatPr defaultColWidth="9.00390625" defaultRowHeight="15.75"/>
  <cols>
    <col min="1" max="1" width="7.375" style="0" hidden="1" customWidth="1"/>
    <col min="2" max="2" width="9.00390625" style="4" customWidth="1"/>
    <col min="3" max="3" width="40.50390625" style="4" customWidth="1"/>
    <col min="4" max="4" width="9.50390625" style="4" customWidth="1"/>
    <col min="5" max="5" width="10.75390625" style="4" customWidth="1"/>
    <col min="6" max="6" width="11.125" style="4" customWidth="1"/>
    <col min="7" max="8" width="9.625" style="4" customWidth="1"/>
    <col min="9" max="10" width="11.00390625" style="4" customWidth="1"/>
    <col min="11" max="11" width="9.875" style="4" customWidth="1"/>
    <col min="12" max="12" width="9.50390625" style="4" customWidth="1"/>
    <col min="13" max="13" width="10.375" style="4" customWidth="1"/>
    <col min="14" max="14" width="10.875" style="4" customWidth="1"/>
    <col min="15" max="15" width="9.875" style="4" customWidth="1"/>
  </cols>
  <sheetData>
    <row r="1" s="2" customFormat="1" ht="9.75" customHeight="1"/>
    <row r="2" spans="2:3" s="18" customFormat="1" ht="20.25" customHeight="1">
      <c r="B2" s="72" t="s">
        <v>33</v>
      </c>
      <c r="C2" s="73" t="s">
        <v>234</v>
      </c>
    </row>
    <row r="3" spans="2:3" s="18" customFormat="1" ht="15">
      <c r="B3" s="72" t="s">
        <v>228</v>
      </c>
      <c r="C3" s="73" t="s">
        <v>235</v>
      </c>
    </row>
    <row r="4" spans="8:15" s="18" customFormat="1" ht="15">
      <c r="H4" s="7"/>
      <c r="I4" s="7"/>
      <c r="J4" s="7"/>
      <c r="K4" s="7"/>
      <c r="L4" s="7"/>
      <c r="M4" s="7"/>
      <c r="N4" s="7"/>
      <c r="O4" s="7" t="s">
        <v>97</v>
      </c>
    </row>
    <row r="5" spans="1:15" s="18" customFormat="1" ht="33" customHeight="1">
      <c r="A5" s="190" t="s">
        <v>152</v>
      </c>
      <c r="B5" s="190" t="s">
        <v>236</v>
      </c>
      <c r="C5" s="196" t="s">
        <v>111</v>
      </c>
      <c r="D5" s="174" t="s">
        <v>231</v>
      </c>
      <c r="E5" s="188"/>
      <c r="F5" s="188"/>
      <c r="G5" s="175"/>
      <c r="H5" s="174" t="s">
        <v>238</v>
      </c>
      <c r="I5" s="188"/>
      <c r="J5" s="188"/>
      <c r="K5" s="175"/>
      <c r="L5" s="174" t="s">
        <v>232</v>
      </c>
      <c r="M5" s="188"/>
      <c r="N5" s="188"/>
      <c r="O5" s="189"/>
    </row>
    <row r="6" spans="1:15" s="76" customFormat="1" ht="47.25" customHeight="1">
      <c r="A6" s="191"/>
      <c r="B6" s="191"/>
      <c r="C6" s="198"/>
      <c r="D6" s="74" t="s">
        <v>3</v>
      </c>
      <c r="E6" s="74" t="s">
        <v>4</v>
      </c>
      <c r="F6" s="75" t="s">
        <v>233</v>
      </c>
      <c r="G6" s="74" t="s">
        <v>100</v>
      </c>
      <c r="H6" s="74" t="s">
        <v>3</v>
      </c>
      <c r="I6" s="74" t="s">
        <v>4</v>
      </c>
      <c r="J6" s="75" t="s">
        <v>233</v>
      </c>
      <c r="K6" s="74" t="s">
        <v>101</v>
      </c>
      <c r="L6" s="74" t="s">
        <v>3</v>
      </c>
      <c r="M6" s="74" t="s">
        <v>4</v>
      </c>
      <c r="N6" s="75" t="s">
        <v>233</v>
      </c>
      <c r="O6" s="74" t="s">
        <v>102</v>
      </c>
    </row>
    <row r="7" spans="1:15" s="76" customFormat="1" ht="12.75">
      <c r="A7" s="8">
        <v>1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</row>
    <row r="8" spans="1:15" s="76" customFormat="1" ht="43.5" customHeight="1">
      <c r="A8" s="124" t="s">
        <v>199</v>
      </c>
      <c r="B8" s="124" t="s">
        <v>199</v>
      </c>
      <c r="C8" s="92" t="s">
        <v>204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2" customFormat="1" ht="15" hidden="1">
      <c r="A9" s="45"/>
      <c r="B9" s="124" t="s">
        <v>49</v>
      </c>
      <c r="C9" s="92" t="s">
        <v>121</v>
      </c>
      <c r="D9" s="125"/>
      <c r="E9" s="125"/>
      <c r="F9" s="125"/>
      <c r="G9" s="125">
        <f>D9+E9</f>
        <v>0</v>
      </c>
      <c r="H9" s="47"/>
      <c r="I9" s="47"/>
      <c r="J9" s="47"/>
      <c r="K9" s="47">
        <f>H9+I9</f>
        <v>0</v>
      </c>
      <c r="L9" s="47"/>
      <c r="M9" s="47"/>
      <c r="N9" s="47"/>
      <c r="O9" s="47">
        <f>L9+M9</f>
        <v>0</v>
      </c>
    </row>
    <row r="10" spans="1:15" s="2" customFormat="1" ht="15" hidden="1">
      <c r="A10" s="45"/>
      <c r="B10" s="8">
        <v>2120</v>
      </c>
      <c r="C10" s="92" t="s">
        <v>122</v>
      </c>
      <c r="D10" s="125"/>
      <c r="E10" s="125"/>
      <c r="F10" s="125"/>
      <c r="G10" s="125">
        <f>D10+E10</f>
        <v>0</v>
      </c>
      <c r="H10" s="47"/>
      <c r="I10" s="47"/>
      <c r="J10" s="47"/>
      <c r="K10" s="47">
        <f>H10+I10</f>
        <v>0</v>
      </c>
      <c r="L10" s="47"/>
      <c r="M10" s="47"/>
      <c r="N10" s="47"/>
      <c r="O10" s="47">
        <f>L10+M10</f>
        <v>0</v>
      </c>
    </row>
    <row r="11" spans="1:15" s="2" customFormat="1" ht="15">
      <c r="A11" s="45"/>
      <c r="B11" s="8">
        <v>2210</v>
      </c>
      <c r="C11" s="92" t="s">
        <v>123</v>
      </c>
      <c r="D11" s="125"/>
      <c r="E11" s="125">
        <v>16434</v>
      </c>
      <c r="F11" s="125"/>
      <c r="G11" s="125">
        <f>D11+E11</f>
        <v>16434</v>
      </c>
      <c r="H11" s="125"/>
      <c r="I11" s="125">
        <v>41700</v>
      </c>
      <c r="J11" s="125"/>
      <c r="K11" s="125">
        <f>H11+I11</f>
        <v>41700</v>
      </c>
      <c r="L11" s="125"/>
      <c r="M11" s="125">
        <v>30640</v>
      </c>
      <c r="N11" s="125"/>
      <c r="O11" s="125">
        <f>L11+M11</f>
        <v>30640</v>
      </c>
    </row>
    <row r="12" spans="1:15" s="2" customFormat="1" ht="15.75" customHeight="1" hidden="1">
      <c r="A12" s="45"/>
      <c r="B12" s="8">
        <v>2220</v>
      </c>
      <c r="C12" s="92" t="s">
        <v>40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5" s="2" customFormat="1" ht="15.75" customHeight="1" hidden="1">
      <c r="A13" s="45"/>
      <c r="B13" s="8">
        <v>2230</v>
      </c>
      <c r="C13" s="92" t="s">
        <v>41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</row>
    <row r="14" spans="1:15" s="2" customFormat="1" ht="15">
      <c r="A14" s="45"/>
      <c r="B14" s="8">
        <v>2240</v>
      </c>
      <c r="C14" s="92" t="s">
        <v>42</v>
      </c>
      <c r="D14" s="125"/>
      <c r="E14" s="125">
        <v>27044</v>
      </c>
      <c r="F14" s="125"/>
      <c r="G14" s="125">
        <f>D14+E14</f>
        <v>27044</v>
      </c>
      <c r="H14" s="125"/>
      <c r="I14" s="125">
        <v>101300</v>
      </c>
      <c r="J14" s="125"/>
      <c r="K14" s="125">
        <f>H14+I14</f>
        <v>101300</v>
      </c>
      <c r="L14" s="125"/>
      <c r="M14" s="125">
        <f>136240+120</f>
        <v>136360</v>
      </c>
      <c r="N14" s="125"/>
      <c r="O14" s="125">
        <f>L14+M14</f>
        <v>136360</v>
      </c>
    </row>
    <row r="15" spans="1:15" s="2" customFormat="1" ht="15.75" customHeight="1" hidden="1">
      <c r="A15" s="45"/>
      <c r="B15" s="8">
        <v>2250</v>
      </c>
      <c r="C15" s="92" t="s">
        <v>43</v>
      </c>
      <c r="D15" s="125"/>
      <c r="E15" s="125"/>
      <c r="F15" s="125"/>
      <c r="G15" s="125">
        <f>D15+E15</f>
        <v>0</v>
      </c>
      <c r="H15" s="125"/>
      <c r="I15" s="125"/>
      <c r="J15" s="125"/>
      <c r="K15" s="125">
        <f>H15+I15</f>
        <v>0</v>
      </c>
      <c r="L15" s="125"/>
      <c r="M15" s="125"/>
      <c r="N15" s="125"/>
      <c r="O15" s="125">
        <f>L15+M15</f>
        <v>0</v>
      </c>
    </row>
    <row r="16" spans="1:15" s="2" customFormat="1" ht="15.75" customHeight="1" hidden="1">
      <c r="A16" s="45"/>
      <c r="B16" s="8">
        <v>2260</v>
      </c>
      <c r="C16" s="92" t="s">
        <v>124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s="2" customFormat="1" ht="15" hidden="1">
      <c r="A17" s="45"/>
      <c r="B17" s="8">
        <v>2270</v>
      </c>
      <c r="C17" s="92" t="s">
        <v>44</v>
      </c>
      <c r="D17" s="125">
        <f>SUM(D18:D20)</f>
        <v>0</v>
      </c>
      <c r="E17" s="125"/>
      <c r="F17" s="125"/>
      <c r="G17" s="125">
        <f aca="true" t="shared" si="0" ref="G17:G22">D17+E17</f>
        <v>0</v>
      </c>
      <c r="H17" s="125">
        <f>SUM(H18:H20)</f>
        <v>0</v>
      </c>
      <c r="I17" s="125"/>
      <c r="J17" s="125"/>
      <c r="K17" s="125">
        <f aca="true" t="shared" si="1" ref="K17:K22">H17+I17</f>
        <v>0</v>
      </c>
      <c r="L17" s="125">
        <f>SUM(L18:L20)</f>
        <v>0</v>
      </c>
      <c r="M17" s="125"/>
      <c r="N17" s="125"/>
      <c r="O17" s="125">
        <f aca="true" t="shared" si="2" ref="O17:O22">L17+M17</f>
        <v>0</v>
      </c>
    </row>
    <row r="18" spans="1:15" s="2" customFormat="1" ht="15" hidden="1">
      <c r="A18" s="45"/>
      <c r="B18" s="8">
        <v>2271</v>
      </c>
      <c r="C18" s="92" t="s">
        <v>139</v>
      </c>
      <c r="D18" s="125"/>
      <c r="E18" s="125"/>
      <c r="F18" s="125"/>
      <c r="G18" s="125">
        <f t="shared" si="0"/>
        <v>0</v>
      </c>
      <c r="H18" s="125"/>
      <c r="I18" s="125"/>
      <c r="J18" s="125"/>
      <c r="K18" s="125">
        <f t="shared" si="1"/>
        <v>0</v>
      </c>
      <c r="L18" s="125"/>
      <c r="M18" s="125"/>
      <c r="N18" s="125"/>
      <c r="O18" s="125">
        <f t="shared" si="2"/>
        <v>0</v>
      </c>
    </row>
    <row r="19" spans="1:15" s="2" customFormat="1" ht="15" hidden="1">
      <c r="A19" s="45"/>
      <c r="B19" s="8">
        <v>2272</v>
      </c>
      <c r="C19" s="92" t="s">
        <v>140</v>
      </c>
      <c r="D19" s="125"/>
      <c r="E19" s="125"/>
      <c r="F19" s="125"/>
      <c r="G19" s="125">
        <f t="shared" si="0"/>
        <v>0</v>
      </c>
      <c r="H19" s="125"/>
      <c r="I19" s="125"/>
      <c r="J19" s="125"/>
      <c r="K19" s="125">
        <f t="shared" si="1"/>
        <v>0</v>
      </c>
      <c r="L19" s="125"/>
      <c r="M19" s="125"/>
      <c r="N19" s="125"/>
      <c r="O19" s="125">
        <f t="shared" si="2"/>
        <v>0</v>
      </c>
    </row>
    <row r="20" spans="1:15" s="2" customFormat="1" ht="15" hidden="1">
      <c r="A20" s="45"/>
      <c r="B20" s="8">
        <v>2273</v>
      </c>
      <c r="C20" s="92" t="s">
        <v>141</v>
      </c>
      <c r="D20" s="125"/>
      <c r="E20" s="125"/>
      <c r="F20" s="125"/>
      <c r="G20" s="125">
        <f t="shared" si="0"/>
        <v>0</v>
      </c>
      <c r="H20" s="125"/>
      <c r="I20" s="125"/>
      <c r="J20" s="125"/>
      <c r="K20" s="125">
        <f t="shared" si="1"/>
        <v>0</v>
      </c>
      <c r="L20" s="125"/>
      <c r="M20" s="125"/>
      <c r="N20" s="125"/>
      <c r="O20" s="125">
        <f t="shared" si="2"/>
        <v>0</v>
      </c>
    </row>
    <row r="21" spans="1:15" s="2" customFormat="1" ht="25.5" customHeight="1" hidden="1">
      <c r="A21" s="45"/>
      <c r="B21" s="8">
        <v>2281</v>
      </c>
      <c r="C21" s="92" t="s">
        <v>45</v>
      </c>
      <c r="D21" s="125"/>
      <c r="E21" s="125"/>
      <c r="F21" s="125"/>
      <c r="G21" s="125">
        <f t="shared" si="0"/>
        <v>0</v>
      </c>
      <c r="H21" s="125">
        <f>D21*1.032</f>
        <v>0</v>
      </c>
      <c r="I21" s="125"/>
      <c r="J21" s="125"/>
      <c r="K21" s="125">
        <f t="shared" si="1"/>
        <v>0</v>
      </c>
      <c r="L21" s="125"/>
      <c r="M21" s="125"/>
      <c r="N21" s="125"/>
      <c r="O21" s="125">
        <f t="shared" si="2"/>
        <v>0</v>
      </c>
    </row>
    <row r="22" spans="1:15" s="2" customFormat="1" ht="31.5" customHeight="1" hidden="1">
      <c r="A22" s="45"/>
      <c r="B22" s="8">
        <v>2282</v>
      </c>
      <c r="C22" s="92" t="s">
        <v>46</v>
      </c>
      <c r="D22" s="125"/>
      <c r="E22" s="125"/>
      <c r="F22" s="125"/>
      <c r="G22" s="125">
        <f t="shared" si="0"/>
        <v>0</v>
      </c>
      <c r="H22" s="125"/>
      <c r="I22" s="125"/>
      <c r="J22" s="125"/>
      <c r="K22" s="125">
        <f t="shared" si="1"/>
        <v>0</v>
      </c>
      <c r="L22" s="125"/>
      <c r="M22" s="125"/>
      <c r="N22" s="125">
        <f>M22</f>
        <v>0</v>
      </c>
      <c r="O22" s="125">
        <f t="shared" si="2"/>
        <v>0</v>
      </c>
    </row>
    <row r="23" spans="1:15" s="2" customFormat="1" ht="15.75" customHeight="1" hidden="1">
      <c r="A23" s="45"/>
      <c r="B23" s="8">
        <v>2400</v>
      </c>
      <c r="C23" s="92" t="s">
        <v>125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s="2" customFormat="1" ht="25.5" customHeight="1" hidden="1">
      <c r="A24" s="45"/>
      <c r="B24" s="8">
        <v>2610</v>
      </c>
      <c r="C24" s="92" t="s">
        <v>47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s="2" customFormat="1" ht="25.5" customHeight="1" hidden="1">
      <c r="A25" s="45"/>
      <c r="B25" s="8">
        <v>2620</v>
      </c>
      <c r="C25" s="92" t="s">
        <v>48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s="2" customFormat="1" ht="25.5" customHeight="1" hidden="1">
      <c r="A26" s="45"/>
      <c r="B26" s="8">
        <v>2630</v>
      </c>
      <c r="C26" s="92" t="s">
        <v>126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1:15" s="2" customFormat="1" ht="15.75" customHeight="1" hidden="1">
      <c r="A27" s="45"/>
      <c r="B27" s="8">
        <v>2700</v>
      </c>
      <c r="C27" s="92" t="s">
        <v>127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s="2" customFormat="1" ht="15.75" customHeight="1" hidden="1">
      <c r="A28" s="45"/>
      <c r="B28" s="8">
        <v>2800</v>
      </c>
      <c r="C28" s="92" t="s">
        <v>128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s="2" customFormat="1" ht="25.5" customHeight="1" hidden="1">
      <c r="A29" s="45"/>
      <c r="B29" s="8">
        <v>3110</v>
      </c>
      <c r="C29" s="92" t="s">
        <v>129</v>
      </c>
      <c r="D29" s="125"/>
      <c r="E29" s="125"/>
      <c r="F29" s="125">
        <f>E29</f>
        <v>0</v>
      </c>
      <c r="G29" s="125">
        <f>D29+E29</f>
        <v>0</v>
      </c>
      <c r="H29" s="125"/>
      <c r="I29" s="125"/>
      <c r="J29" s="125">
        <f>I29</f>
        <v>0</v>
      </c>
      <c r="K29" s="125">
        <f>H29+I29</f>
        <v>0</v>
      </c>
      <c r="L29" s="125"/>
      <c r="M29" s="125"/>
      <c r="N29" s="125"/>
      <c r="O29" s="125">
        <f>L29+M29</f>
        <v>0</v>
      </c>
    </row>
    <row r="30" spans="1:15" s="2" customFormat="1" ht="15.75" customHeight="1" hidden="1">
      <c r="A30" s="45"/>
      <c r="B30" s="8">
        <v>3120</v>
      </c>
      <c r="C30" s="92" t="s">
        <v>50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2" customFormat="1" ht="15.75" customHeight="1" hidden="1">
      <c r="A31" s="45"/>
      <c r="B31" s="8">
        <v>3132</v>
      </c>
      <c r="C31" s="92" t="s">
        <v>169</v>
      </c>
      <c r="D31" s="125"/>
      <c r="E31" s="125"/>
      <c r="F31" s="125">
        <f>E31</f>
        <v>0</v>
      </c>
      <c r="G31" s="125">
        <f>D31+E31</f>
        <v>0</v>
      </c>
      <c r="H31" s="125"/>
      <c r="I31" s="125"/>
      <c r="J31" s="125">
        <f>I31</f>
        <v>0</v>
      </c>
      <c r="K31" s="125">
        <f>H31+I31</f>
        <v>0</v>
      </c>
      <c r="L31" s="125"/>
      <c r="M31" s="125"/>
      <c r="N31" s="125">
        <f>M31</f>
        <v>0</v>
      </c>
      <c r="O31" s="125">
        <f>L31+M31</f>
        <v>0</v>
      </c>
    </row>
    <row r="32" spans="1:15" s="2" customFormat="1" ht="15.75" customHeight="1" hidden="1">
      <c r="A32" s="45"/>
      <c r="B32" s="8">
        <v>3140</v>
      </c>
      <c r="C32" s="92" t="s">
        <v>52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s="2" customFormat="1" ht="15.75" customHeight="1" hidden="1">
      <c r="A33" s="45"/>
      <c r="B33" s="8">
        <v>3150</v>
      </c>
      <c r="C33" s="92" t="s">
        <v>53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s="2" customFormat="1" ht="15.75" customHeight="1" hidden="1">
      <c r="A34" s="45"/>
      <c r="B34" s="8">
        <v>3160</v>
      </c>
      <c r="C34" s="92" t="s">
        <v>130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s="2" customFormat="1" ht="25.5" customHeight="1" hidden="1">
      <c r="A35" s="45"/>
      <c r="B35" s="8">
        <v>3210</v>
      </c>
      <c r="C35" s="92" t="s">
        <v>54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s="2" customFormat="1" ht="25.5" customHeight="1" hidden="1">
      <c r="A36" s="45"/>
      <c r="B36" s="8">
        <v>3220</v>
      </c>
      <c r="C36" s="92" t="s">
        <v>55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s="2" customFormat="1" ht="25.5" customHeight="1" hidden="1">
      <c r="A37" s="45"/>
      <c r="B37" s="8">
        <v>3230</v>
      </c>
      <c r="C37" s="92" t="s">
        <v>131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1:15" s="2" customFormat="1" ht="15.75" customHeight="1" hidden="1">
      <c r="A38" s="45"/>
      <c r="B38" s="8">
        <v>3240</v>
      </c>
      <c r="C38" s="92" t="s">
        <v>56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39" spans="1:15" s="2" customFormat="1" ht="15.75" customHeight="1" hidden="1">
      <c r="A39" s="45"/>
      <c r="B39" s="8">
        <v>9000</v>
      </c>
      <c r="C39" s="92" t="s">
        <v>57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s="32" customFormat="1" ht="14.25" customHeight="1">
      <c r="A40" s="48"/>
      <c r="B40" s="96"/>
      <c r="C40" s="71" t="s">
        <v>221</v>
      </c>
      <c r="D40" s="129">
        <f>SUM(D9:D39)-D17</f>
        <v>0</v>
      </c>
      <c r="E40" s="129">
        <f>SUM(E9:E39)</f>
        <v>43478</v>
      </c>
      <c r="F40" s="129">
        <f>SUM(F9:F39)</f>
        <v>0</v>
      </c>
      <c r="G40" s="128">
        <f>D40+E40</f>
        <v>43478</v>
      </c>
      <c r="H40" s="129">
        <f>SUM(H9:H39)-H17</f>
        <v>0</v>
      </c>
      <c r="I40" s="129">
        <f>SUM(I9:I39)</f>
        <v>143000</v>
      </c>
      <c r="J40" s="129">
        <f>SUM(J9:J39)</f>
        <v>0</v>
      </c>
      <c r="K40" s="128">
        <f>H40+I40</f>
        <v>143000</v>
      </c>
      <c r="L40" s="129">
        <f>SUM(L9:L39)-L17</f>
        <v>0</v>
      </c>
      <c r="M40" s="129">
        <f>SUM(M9:M39)</f>
        <v>167000</v>
      </c>
      <c r="N40" s="129">
        <f>SUM(N9:N39)</f>
        <v>0</v>
      </c>
      <c r="O40" s="128">
        <f>L40+M40</f>
        <v>167000</v>
      </c>
    </row>
    <row r="41" s="18" customFormat="1" ht="15"/>
    <row r="42" spans="1:15" s="2" customFormat="1" ht="15">
      <c r="A42" s="40"/>
      <c r="B42" s="20" t="s">
        <v>229</v>
      </c>
      <c r="C42" s="12" t="s">
        <v>237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s="2" customFormat="1" ht="15">
      <c r="A43" s="40"/>
      <c r="B43" s="18"/>
      <c r="C43" s="18"/>
      <c r="D43" s="18"/>
      <c r="E43" s="18"/>
      <c r="F43" s="18"/>
      <c r="G43" s="18"/>
      <c r="H43" s="18"/>
      <c r="I43" s="18"/>
      <c r="J43" s="18"/>
      <c r="K43" s="7"/>
      <c r="L43" s="18"/>
      <c r="M43" s="18"/>
      <c r="N43" s="18"/>
      <c r="O43" s="7" t="s">
        <v>97</v>
      </c>
    </row>
    <row r="44" spans="1:15" s="2" customFormat="1" ht="29.25" customHeight="1">
      <c r="A44" s="204" t="s">
        <v>152</v>
      </c>
      <c r="B44" s="190" t="s">
        <v>236</v>
      </c>
      <c r="C44" s="190" t="s">
        <v>111</v>
      </c>
      <c r="D44" s="174" t="s">
        <v>231</v>
      </c>
      <c r="E44" s="188"/>
      <c r="F44" s="188"/>
      <c r="G44" s="175"/>
      <c r="H44" s="174" t="s">
        <v>238</v>
      </c>
      <c r="I44" s="188"/>
      <c r="J44" s="188"/>
      <c r="K44" s="175"/>
      <c r="L44" s="174" t="s">
        <v>232</v>
      </c>
      <c r="M44" s="188"/>
      <c r="N44" s="188"/>
      <c r="O44" s="189"/>
    </row>
    <row r="45" spans="1:15" s="333" customFormat="1" ht="48" customHeight="1">
      <c r="A45" s="205"/>
      <c r="B45" s="191"/>
      <c r="C45" s="191"/>
      <c r="D45" s="74" t="s">
        <v>98</v>
      </c>
      <c r="E45" s="74" t="s">
        <v>4</v>
      </c>
      <c r="F45" s="75" t="s">
        <v>233</v>
      </c>
      <c r="G45" s="74" t="s">
        <v>100</v>
      </c>
      <c r="H45" s="74" t="s">
        <v>98</v>
      </c>
      <c r="I45" s="74" t="s">
        <v>4</v>
      </c>
      <c r="J45" s="75" t="s">
        <v>233</v>
      </c>
      <c r="K45" s="74" t="s">
        <v>101</v>
      </c>
      <c r="L45" s="77" t="s">
        <v>98</v>
      </c>
      <c r="M45" s="78" t="s">
        <v>4</v>
      </c>
      <c r="N45" s="75" t="s">
        <v>233</v>
      </c>
      <c r="O45" s="78" t="s">
        <v>102</v>
      </c>
    </row>
    <row r="46" spans="1:15" s="333" customFormat="1" ht="13.5">
      <c r="A46" s="121">
        <v>1</v>
      </c>
      <c r="B46" s="8">
        <v>1</v>
      </c>
      <c r="C46" s="8">
        <v>2</v>
      </c>
      <c r="D46" s="8">
        <v>3</v>
      </c>
      <c r="E46" s="8">
        <v>4</v>
      </c>
      <c r="F46" s="8">
        <v>5</v>
      </c>
      <c r="G46" s="8">
        <v>6</v>
      </c>
      <c r="H46" s="8">
        <v>7</v>
      </c>
      <c r="I46" s="8">
        <v>8</v>
      </c>
      <c r="J46" s="8">
        <v>9</v>
      </c>
      <c r="K46" s="8">
        <v>10</v>
      </c>
      <c r="L46" s="8">
        <v>11</v>
      </c>
      <c r="M46" s="8">
        <v>12</v>
      </c>
      <c r="N46" s="8">
        <v>13</v>
      </c>
      <c r="O46" s="8">
        <v>14</v>
      </c>
    </row>
    <row r="47" spans="1:15" s="18" customFormat="1" ht="15">
      <c r="A47" s="103"/>
      <c r="B47" s="124" t="s">
        <v>58</v>
      </c>
      <c r="C47" s="92"/>
      <c r="D47" s="8"/>
      <c r="E47" s="131"/>
      <c r="F47" s="131"/>
      <c r="G47" s="131"/>
      <c r="H47" s="8"/>
      <c r="I47" s="131"/>
      <c r="J47" s="131"/>
      <c r="K47" s="131"/>
      <c r="L47" s="36"/>
      <c r="M47" s="132"/>
      <c r="N47" s="132"/>
      <c r="O47" s="132"/>
    </row>
    <row r="48" spans="1:15" s="18" customFormat="1" ht="15">
      <c r="A48" s="103"/>
      <c r="B48" s="8">
        <v>4210</v>
      </c>
      <c r="C48" s="92"/>
      <c r="D48" s="8"/>
      <c r="E48" s="8"/>
      <c r="F48" s="8"/>
      <c r="G48" s="8"/>
      <c r="H48" s="8"/>
      <c r="I48" s="8"/>
      <c r="J48" s="8"/>
      <c r="K48" s="8"/>
      <c r="L48" s="36"/>
      <c r="M48" s="70"/>
      <c r="N48" s="70"/>
      <c r="O48" s="70"/>
    </row>
    <row r="49" spans="1:15" s="18" customFormat="1" ht="15">
      <c r="A49" s="103"/>
      <c r="B49" s="133"/>
      <c r="C49" s="71" t="s">
        <v>221</v>
      </c>
      <c r="D49" s="134"/>
      <c r="E49" s="134"/>
      <c r="F49" s="134"/>
      <c r="G49" s="134"/>
      <c r="H49" s="134"/>
      <c r="I49" s="134"/>
      <c r="J49" s="134"/>
      <c r="K49" s="134"/>
      <c r="L49" s="135"/>
      <c r="M49" s="136"/>
      <c r="N49" s="136"/>
      <c r="O49" s="136"/>
    </row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12">
    <mergeCell ref="L44:O44"/>
    <mergeCell ref="L5:O5"/>
    <mergeCell ref="B5:B6"/>
    <mergeCell ref="C5:C6"/>
    <mergeCell ref="B44:B45"/>
    <mergeCell ref="C44:C45"/>
    <mergeCell ref="D44:G44"/>
    <mergeCell ref="H44:K44"/>
    <mergeCell ref="A5:A6"/>
    <mergeCell ref="A44:A45"/>
    <mergeCell ref="D5:G5"/>
    <mergeCell ref="H5:K5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O49"/>
  <sheetViews>
    <sheetView view="pageBreakPreview" zoomScale="85" zoomScaleSheetLayoutView="85" zoomScalePageLayoutView="0" workbookViewId="0" topLeftCell="B1">
      <selection activeCell="A1" sqref="A1:IV118"/>
    </sheetView>
  </sheetViews>
  <sheetFormatPr defaultColWidth="9.00390625" defaultRowHeight="15.75"/>
  <cols>
    <col min="1" max="1" width="7.375" style="0" hidden="1" customWidth="1"/>
    <col min="2" max="2" width="9.875" style="4" customWidth="1"/>
    <col min="3" max="3" width="40.50390625" style="4" customWidth="1"/>
    <col min="4" max="4" width="9.50390625" style="4" customWidth="1"/>
    <col min="5" max="5" width="10.75390625" style="4" customWidth="1"/>
    <col min="6" max="6" width="11.125" style="4" customWidth="1"/>
    <col min="7" max="8" width="9.625" style="4" customWidth="1"/>
    <col min="9" max="10" width="11.00390625" style="4" customWidth="1"/>
    <col min="11" max="11" width="9.875" style="4" customWidth="1"/>
    <col min="12" max="12" width="9.50390625" style="4" customWidth="1"/>
    <col min="13" max="13" width="10.375" style="4" customWidth="1"/>
    <col min="14" max="14" width="10.875" style="4" customWidth="1"/>
    <col min="15" max="15" width="9.875" style="4" customWidth="1"/>
  </cols>
  <sheetData>
    <row r="1" s="2" customFormat="1" ht="9.75" customHeight="1"/>
    <row r="2" spans="2:3" s="18" customFormat="1" ht="20.25" customHeight="1">
      <c r="B2" s="72" t="s">
        <v>33</v>
      </c>
      <c r="C2" s="73" t="s">
        <v>234</v>
      </c>
    </row>
    <row r="3" spans="2:3" s="18" customFormat="1" ht="15">
      <c r="B3" s="72" t="s">
        <v>228</v>
      </c>
      <c r="C3" s="73" t="s">
        <v>235</v>
      </c>
    </row>
    <row r="4" spans="8:15" s="18" customFormat="1" ht="15">
      <c r="H4" s="7"/>
      <c r="I4" s="7"/>
      <c r="J4" s="7"/>
      <c r="K4" s="7"/>
      <c r="L4" s="7"/>
      <c r="M4" s="7"/>
      <c r="N4" s="7"/>
      <c r="O4" s="7" t="s">
        <v>97</v>
      </c>
    </row>
    <row r="5" spans="1:15" s="18" customFormat="1" ht="33" customHeight="1">
      <c r="A5" s="190" t="s">
        <v>152</v>
      </c>
      <c r="B5" s="190" t="s">
        <v>236</v>
      </c>
      <c r="C5" s="196" t="s">
        <v>111</v>
      </c>
      <c r="D5" s="174" t="s">
        <v>231</v>
      </c>
      <c r="E5" s="188"/>
      <c r="F5" s="188"/>
      <c r="G5" s="175"/>
      <c r="H5" s="174" t="s">
        <v>238</v>
      </c>
      <c r="I5" s="188"/>
      <c r="J5" s="188"/>
      <c r="K5" s="175"/>
      <c r="L5" s="174" t="s">
        <v>232</v>
      </c>
      <c r="M5" s="188"/>
      <c r="N5" s="188"/>
      <c r="O5" s="189"/>
    </row>
    <row r="6" spans="1:15" s="76" customFormat="1" ht="47.25" customHeight="1">
      <c r="A6" s="191"/>
      <c r="B6" s="191"/>
      <c r="C6" s="198"/>
      <c r="D6" s="74" t="s">
        <v>3</v>
      </c>
      <c r="E6" s="74" t="s">
        <v>4</v>
      </c>
      <c r="F6" s="75" t="s">
        <v>233</v>
      </c>
      <c r="G6" s="74" t="s">
        <v>100</v>
      </c>
      <c r="H6" s="74" t="s">
        <v>3</v>
      </c>
      <c r="I6" s="74" t="s">
        <v>4</v>
      </c>
      <c r="J6" s="75" t="s">
        <v>233</v>
      </c>
      <c r="K6" s="74" t="s">
        <v>101</v>
      </c>
      <c r="L6" s="74" t="s">
        <v>3</v>
      </c>
      <c r="M6" s="74" t="s">
        <v>4</v>
      </c>
      <c r="N6" s="75" t="s">
        <v>233</v>
      </c>
      <c r="O6" s="74" t="s">
        <v>102</v>
      </c>
    </row>
    <row r="7" spans="1:15" s="76" customFormat="1" ht="12.75">
      <c r="A7" s="8">
        <v>1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</row>
    <row r="8" spans="1:15" s="76" customFormat="1" ht="43.5" customHeight="1">
      <c r="A8" s="124" t="s">
        <v>199</v>
      </c>
      <c r="B8" s="124" t="s">
        <v>199</v>
      </c>
      <c r="C8" s="92" t="s">
        <v>205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2" customFormat="1" ht="15" hidden="1">
      <c r="A9" s="45"/>
      <c r="B9" s="26" t="s">
        <v>49</v>
      </c>
      <c r="C9" s="41" t="s">
        <v>121</v>
      </c>
      <c r="D9" s="47"/>
      <c r="E9" s="47"/>
      <c r="F9" s="47"/>
      <c r="G9" s="47">
        <f>D9+E9</f>
        <v>0</v>
      </c>
      <c r="H9" s="47"/>
      <c r="I9" s="47"/>
      <c r="J9" s="47"/>
      <c r="K9" s="47">
        <f>H9+I9</f>
        <v>0</v>
      </c>
      <c r="L9" s="47"/>
      <c r="M9" s="47"/>
      <c r="N9" s="47"/>
      <c r="O9" s="47">
        <f>L9+M9</f>
        <v>0</v>
      </c>
    </row>
    <row r="10" spans="1:15" s="2" customFormat="1" ht="15" hidden="1">
      <c r="A10" s="45"/>
      <c r="B10" s="121">
        <v>2120</v>
      </c>
      <c r="C10" s="41" t="s">
        <v>122</v>
      </c>
      <c r="D10" s="47"/>
      <c r="E10" s="47"/>
      <c r="F10" s="47"/>
      <c r="G10" s="47">
        <f>D10+E10</f>
        <v>0</v>
      </c>
      <c r="H10" s="47"/>
      <c r="I10" s="47"/>
      <c r="J10" s="47"/>
      <c r="K10" s="47">
        <f>H10+I10</f>
        <v>0</v>
      </c>
      <c r="L10" s="47"/>
      <c r="M10" s="47"/>
      <c r="N10" s="47"/>
      <c r="O10" s="47">
        <f>L10+M10</f>
        <v>0</v>
      </c>
    </row>
    <row r="11" spans="1:15" s="18" customFormat="1" ht="15">
      <c r="A11" s="103"/>
      <c r="B11" s="8">
        <v>2210</v>
      </c>
      <c r="C11" s="92" t="s">
        <v>123</v>
      </c>
      <c r="D11" s="125"/>
      <c r="E11" s="125">
        <v>14845.98</v>
      </c>
      <c r="F11" s="125"/>
      <c r="G11" s="125">
        <f>D11+E11</f>
        <v>14845.98</v>
      </c>
      <c r="H11" s="125"/>
      <c r="I11" s="125">
        <v>31495</v>
      </c>
      <c r="J11" s="125"/>
      <c r="K11" s="125">
        <f>H11+I11</f>
        <v>31495</v>
      </c>
      <c r="L11" s="125"/>
      <c r="M11" s="125">
        <f>81625+125</f>
        <v>81750</v>
      </c>
      <c r="N11" s="125"/>
      <c r="O11" s="125">
        <f>L11+M11</f>
        <v>81750</v>
      </c>
    </row>
    <row r="12" spans="1:15" s="18" customFormat="1" ht="15.75" customHeight="1" hidden="1">
      <c r="A12" s="103"/>
      <c r="B12" s="8">
        <v>2220</v>
      </c>
      <c r="C12" s="92" t="s">
        <v>40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5" s="18" customFormat="1" ht="15.75" customHeight="1" hidden="1">
      <c r="A13" s="103"/>
      <c r="B13" s="8">
        <v>2230</v>
      </c>
      <c r="C13" s="92" t="s">
        <v>41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</row>
    <row r="14" spans="1:15" s="18" customFormat="1" ht="15">
      <c r="A14" s="103"/>
      <c r="B14" s="8">
        <v>2240</v>
      </c>
      <c r="C14" s="92" t="s">
        <v>42</v>
      </c>
      <c r="D14" s="125"/>
      <c r="E14" s="125"/>
      <c r="F14" s="125"/>
      <c r="G14" s="125">
        <f>D14+E14</f>
        <v>0</v>
      </c>
      <c r="H14" s="125"/>
      <c r="I14" s="125">
        <v>7000</v>
      </c>
      <c r="J14" s="125"/>
      <c r="K14" s="125">
        <f>H14+I14</f>
        <v>7000</v>
      </c>
      <c r="L14" s="125"/>
      <c r="M14" s="125">
        <v>11250</v>
      </c>
      <c r="N14" s="125"/>
      <c r="O14" s="125">
        <f>L14+M14</f>
        <v>11250</v>
      </c>
    </row>
    <row r="15" spans="1:15" s="18" customFormat="1" ht="15.75" customHeight="1" hidden="1">
      <c r="A15" s="103"/>
      <c r="B15" s="8">
        <v>2250</v>
      </c>
      <c r="C15" s="92" t="s">
        <v>43</v>
      </c>
      <c r="D15" s="125"/>
      <c r="E15" s="125"/>
      <c r="F15" s="125"/>
      <c r="G15" s="125">
        <f>D15+E15</f>
        <v>0</v>
      </c>
      <c r="H15" s="125"/>
      <c r="I15" s="125"/>
      <c r="J15" s="125"/>
      <c r="K15" s="125">
        <f>H15+I15</f>
        <v>0</v>
      </c>
      <c r="L15" s="125"/>
      <c r="M15" s="125"/>
      <c r="N15" s="125"/>
      <c r="O15" s="125">
        <f>L15+M15</f>
        <v>0</v>
      </c>
    </row>
    <row r="16" spans="1:15" s="18" customFormat="1" ht="15.75" customHeight="1" hidden="1">
      <c r="A16" s="103"/>
      <c r="B16" s="8">
        <v>2260</v>
      </c>
      <c r="C16" s="92" t="s">
        <v>124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s="18" customFormat="1" ht="15" hidden="1">
      <c r="A17" s="103"/>
      <c r="B17" s="8">
        <v>2270</v>
      </c>
      <c r="C17" s="92" t="s">
        <v>44</v>
      </c>
      <c r="D17" s="125">
        <f>SUM(D18:D21)</f>
        <v>0</v>
      </c>
      <c r="E17" s="125"/>
      <c r="F17" s="125"/>
      <c r="G17" s="125">
        <f aca="true" t="shared" si="0" ref="G17:G22">D17+E17</f>
        <v>0</v>
      </c>
      <c r="H17" s="125">
        <f>SUM(H18:H21)</f>
        <v>0</v>
      </c>
      <c r="I17" s="125"/>
      <c r="J17" s="125"/>
      <c r="K17" s="125">
        <f aca="true" t="shared" si="1" ref="K17:K22">H17+I17</f>
        <v>0</v>
      </c>
      <c r="L17" s="125">
        <f>SUM(L18:L21)</f>
        <v>0</v>
      </c>
      <c r="M17" s="125"/>
      <c r="N17" s="125"/>
      <c r="O17" s="125">
        <f aca="true" t="shared" si="2" ref="O17:O22">L17+M17</f>
        <v>0</v>
      </c>
    </row>
    <row r="18" spans="1:15" s="18" customFormat="1" ht="15" hidden="1">
      <c r="A18" s="103"/>
      <c r="B18" s="8">
        <v>2271</v>
      </c>
      <c r="C18" s="92" t="s">
        <v>139</v>
      </c>
      <c r="D18" s="125"/>
      <c r="E18" s="125"/>
      <c r="F18" s="125"/>
      <c r="G18" s="125">
        <f t="shared" si="0"/>
        <v>0</v>
      </c>
      <c r="H18" s="125"/>
      <c r="I18" s="125"/>
      <c r="J18" s="125"/>
      <c r="K18" s="125">
        <f t="shared" si="1"/>
        <v>0</v>
      </c>
      <c r="L18" s="125"/>
      <c r="M18" s="125"/>
      <c r="N18" s="125"/>
      <c r="O18" s="125">
        <f t="shared" si="2"/>
        <v>0</v>
      </c>
    </row>
    <row r="19" spans="1:15" s="18" customFormat="1" ht="15" hidden="1">
      <c r="A19" s="103"/>
      <c r="B19" s="8">
        <v>2272</v>
      </c>
      <c r="C19" s="92" t="s">
        <v>140</v>
      </c>
      <c r="D19" s="125"/>
      <c r="E19" s="125"/>
      <c r="F19" s="125"/>
      <c r="G19" s="125">
        <f t="shared" si="0"/>
        <v>0</v>
      </c>
      <c r="H19" s="125"/>
      <c r="I19" s="125"/>
      <c r="J19" s="125"/>
      <c r="K19" s="125">
        <f t="shared" si="1"/>
        <v>0</v>
      </c>
      <c r="L19" s="125"/>
      <c r="M19" s="125"/>
      <c r="N19" s="125"/>
      <c r="O19" s="125">
        <f t="shared" si="2"/>
        <v>0</v>
      </c>
    </row>
    <row r="20" spans="1:15" s="18" customFormat="1" ht="15" hidden="1">
      <c r="A20" s="103"/>
      <c r="B20" s="8">
        <v>2273</v>
      </c>
      <c r="C20" s="92" t="s">
        <v>141</v>
      </c>
      <c r="D20" s="125"/>
      <c r="E20" s="125"/>
      <c r="F20" s="125"/>
      <c r="G20" s="125">
        <f t="shared" si="0"/>
        <v>0</v>
      </c>
      <c r="H20" s="125"/>
      <c r="I20" s="125"/>
      <c r="J20" s="125"/>
      <c r="K20" s="125">
        <f t="shared" si="1"/>
        <v>0</v>
      </c>
      <c r="L20" s="125"/>
      <c r="M20" s="125"/>
      <c r="N20" s="125"/>
      <c r="O20" s="125">
        <f t="shared" si="2"/>
        <v>0</v>
      </c>
    </row>
    <row r="21" spans="1:15" s="18" customFormat="1" ht="25.5" customHeight="1" hidden="1">
      <c r="A21" s="103"/>
      <c r="B21" s="8">
        <v>2281</v>
      </c>
      <c r="C21" s="92" t="s">
        <v>45</v>
      </c>
      <c r="D21" s="125"/>
      <c r="E21" s="125"/>
      <c r="F21" s="125"/>
      <c r="G21" s="125">
        <f t="shared" si="0"/>
        <v>0</v>
      </c>
      <c r="H21" s="125"/>
      <c r="I21" s="125"/>
      <c r="J21" s="125"/>
      <c r="K21" s="125">
        <f t="shared" si="1"/>
        <v>0</v>
      </c>
      <c r="L21" s="125"/>
      <c r="M21" s="125"/>
      <c r="N21" s="125"/>
      <c r="O21" s="125">
        <f t="shared" si="2"/>
        <v>0</v>
      </c>
    </row>
    <row r="22" spans="1:15" s="18" customFormat="1" ht="31.5" customHeight="1" hidden="1">
      <c r="A22" s="103"/>
      <c r="B22" s="8">
        <v>2282</v>
      </c>
      <c r="C22" s="92" t="s">
        <v>46</v>
      </c>
      <c r="D22" s="125"/>
      <c r="E22" s="125"/>
      <c r="F22" s="125"/>
      <c r="G22" s="125">
        <f t="shared" si="0"/>
        <v>0</v>
      </c>
      <c r="H22" s="125"/>
      <c r="I22" s="125"/>
      <c r="J22" s="125"/>
      <c r="K22" s="125">
        <f t="shared" si="1"/>
        <v>0</v>
      </c>
      <c r="L22" s="125"/>
      <c r="M22" s="125"/>
      <c r="N22" s="125"/>
      <c r="O22" s="125">
        <f t="shared" si="2"/>
        <v>0</v>
      </c>
    </row>
    <row r="23" spans="1:15" s="18" customFormat="1" ht="15.75" customHeight="1" hidden="1">
      <c r="A23" s="103"/>
      <c r="B23" s="8">
        <v>2400</v>
      </c>
      <c r="C23" s="92" t="s">
        <v>125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s="18" customFormat="1" ht="25.5" customHeight="1" hidden="1">
      <c r="A24" s="103"/>
      <c r="B24" s="8">
        <v>2610</v>
      </c>
      <c r="C24" s="92" t="s">
        <v>47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s="18" customFormat="1" ht="25.5" customHeight="1" hidden="1">
      <c r="A25" s="103"/>
      <c r="B25" s="8">
        <v>2620</v>
      </c>
      <c r="C25" s="92" t="s">
        <v>48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s="18" customFormat="1" ht="25.5" customHeight="1" hidden="1">
      <c r="A26" s="103"/>
      <c r="B26" s="8">
        <v>2630</v>
      </c>
      <c r="C26" s="92" t="s">
        <v>126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1:15" s="18" customFormat="1" ht="15.75" customHeight="1" hidden="1">
      <c r="A27" s="103"/>
      <c r="B27" s="8">
        <v>2700</v>
      </c>
      <c r="C27" s="92" t="s">
        <v>127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s="18" customFormat="1" ht="15.75" customHeight="1" hidden="1">
      <c r="A28" s="103"/>
      <c r="B28" s="8">
        <v>2800</v>
      </c>
      <c r="C28" s="92" t="s">
        <v>128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s="18" customFormat="1" ht="25.5" customHeight="1" hidden="1">
      <c r="A29" s="103"/>
      <c r="B29" s="8">
        <v>3110</v>
      </c>
      <c r="C29" s="92" t="s">
        <v>129</v>
      </c>
      <c r="D29" s="125"/>
      <c r="E29" s="125"/>
      <c r="F29" s="125"/>
      <c r="G29" s="125">
        <f>D29+E29</f>
        <v>0</v>
      </c>
      <c r="H29" s="125"/>
      <c r="I29" s="125"/>
      <c r="J29" s="125"/>
      <c r="K29" s="125">
        <f>H29+I29</f>
        <v>0</v>
      </c>
      <c r="L29" s="125"/>
      <c r="M29" s="125"/>
      <c r="N29" s="125"/>
      <c r="O29" s="125">
        <f>L29+M29</f>
        <v>0</v>
      </c>
    </row>
    <row r="30" spans="1:15" s="18" customFormat="1" ht="15.75" customHeight="1" hidden="1">
      <c r="A30" s="103"/>
      <c r="B30" s="8">
        <v>3120</v>
      </c>
      <c r="C30" s="92" t="s">
        <v>50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18" customFormat="1" ht="15.75" customHeight="1" hidden="1">
      <c r="A31" s="103"/>
      <c r="B31" s="8">
        <v>3132</v>
      </c>
      <c r="C31" s="92" t="s">
        <v>169</v>
      </c>
      <c r="D31" s="125"/>
      <c r="E31" s="125"/>
      <c r="F31" s="125"/>
      <c r="G31" s="125">
        <f>D31+E31</f>
        <v>0</v>
      </c>
      <c r="H31" s="125"/>
      <c r="I31" s="125"/>
      <c r="J31" s="125">
        <f>I31</f>
        <v>0</v>
      </c>
      <c r="K31" s="125">
        <f>H31+I31</f>
        <v>0</v>
      </c>
      <c r="L31" s="125"/>
      <c r="M31" s="125"/>
      <c r="N31" s="125">
        <f>M31</f>
        <v>0</v>
      </c>
      <c r="O31" s="125">
        <f>L31+M31</f>
        <v>0</v>
      </c>
    </row>
    <row r="32" spans="1:15" s="18" customFormat="1" ht="15.75" customHeight="1" hidden="1">
      <c r="A32" s="103"/>
      <c r="B32" s="8">
        <v>3140</v>
      </c>
      <c r="C32" s="92" t="s">
        <v>52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s="18" customFormat="1" ht="15.75" customHeight="1" hidden="1">
      <c r="A33" s="103"/>
      <c r="B33" s="8">
        <v>3150</v>
      </c>
      <c r="C33" s="92" t="s">
        <v>53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s="18" customFormat="1" ht="15.75" customHeight="1" hidden="1">
      <c r="A34" s="103"/>
      <c r="B34" s="8">
        <v>3160</v>
      </c>
      <c r="C34" s="92" t="s">
        <v>130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s="18" customFormat="1" ht="25.5" customHeight="1" hidden="1">
      <c r="A35" s="103"/>
      <c r="B35" s="8">
        <v>3210</v>
      </c>
      <c r="C35" s="92" t="s">
        <v>54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s="18" customFormat="1" ht="25.5" customHeight="1" hidden="1">
      <c r="A36" s="103"/>
      <c r="B36" s="8">
        <v>3220</v>
      </c>
      <c r="C36" s="92" t="s">
        <v>55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s="18" customFormat="1" ht="25.5" customHeight="1" hidden="1">
      <c r="A37" s="103"/>
      <c r="B37" s="8">
        <v>3230</v>
      </c>
      <c r="C37" s="92" t="s">
        <v>131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1:15" s="18" customFormat="1" ht="15.75" customHeight="1" hidden="1">
      <c r="A38" s="103"/>
      <c r="B38" s="8">
        <v>3240</v>
      </c>
      <c r="C38" s="92" t="s">
        <v>56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39" spans="1:15" s="18" customFormat="1" ht="15.75" customHeight="1" hidden="1">
      <c r="A39" s="103"/>
      <c r="B39" s="8">
        <v>9000</v>
      </c>
      <c r="C39" s="92" t="s">
        <v>57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s="76" customFormat="1" ht="14.25" customHeight="1">
      <c r="A40" s="130"/>
      <c r="B40" s="96"/>
      <c r="C40" s="71" t="s">
        <v>221</v>
      </c>
      <c r="D40" s="129">
        <f>SUM(D9:D39)-D17</f>
        <v>0</v>
      </c>
      <c r="E40" s="129">
        <f>SUM(E9:E39)</f>
        <v>14845.98</v>
      </c>
      <c r="F40" s="129">
        <f>SUM(F9:F39)</f>
        <v>0</v>
      </c>
      <c r="G40" s="128">
        <f>D40+E40</f>
        <v>14845.98</v>
      </c>
      <c r="H40" s="129">
        <f>SUM(H9:H39)-H17</f>
        <v>0</v>
      </c>
      <c r="I40" s="129">
        <f>SUM(I9:I39)</f>
        <v>38495</v>
      </c>
      <c r="J40" s="129">
        <f>SUM(J9:J39)</f>
        <v>0</v>
      </c>
      <c r="K40" s="128">
        <f>H40+I40</f>
        <v>38495</v>
      </c>
      <c r="L40" s="129">
        <f>SUM(L9:L39)-L17</f>
        <v>0</v>
      </c>
      <c r="M40" s="129">
        <f>SUM(M9:M39)</f>
        <v>93000</v>
      </c>
      <c r="N40" s="129">
        <f>SUM(N9:N39)</f>
        <v>0</v>
      </c>
      <c r="O40" s="128">
        <f>L40+M40</f>
        <v>93000</v>
      </c>
    </row>
    <row r="41" s="18" customFormat="1" ht="15"/>
    <row r="42" spans="1:15" s="2" customFormat="1" ht="15">
      <c r="A42" s="40"/>
      <c r="B42" s="20" t="s">
        <v>229</v>
      </c>
      <c r="C42" s="12" t="s">
        <v>237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s="2" customFormat="1" ht="15">
      <c r="A43" s="40"/>
      <c r="B43" s="18"/>
      <c r="C43" s="18"/>
      <c r="D43" s="18"/>
      <c r="E43" s="18"/>
      <c r="F43" s="18"/>
      <c r="G43" s="18"/>
      <c r="H43" s="18"/>
      <c r="I43" s="18"/>
      <c r="J43" s="18"/>
      <c r="K43" s="7"/>
      <c r="L43" s="18"/>
      <c r="M43" s="18"/>
      <c r="N43" s="18"/>
      <c r="O43" s="7" t="s">
        <v>97</v>
      </c>
    </row>
    <row r="44" spans="1:15" s="2" customFormat="1" ht="29.25" customHeight="1">
      <c r="A44" s="204" t="s">
        <v>152</v>
      </c>
      <c r="B44" s="190" t="s">
        <v>236</v>
      </c>
      <c r="C44" s="190" t="s">
        <v>111</v>
      </c>
      <c r="D44" s="174" t="s">
        <v>231</v>
      </c>
      <c r="E44" s="188"/>
      <c r="F44" s="188"/>
      <c r="G44" s="175"/>
      <c r="H44" s="174" t="s">
        <v>238</v>
      </c>
      <c r="I44" s="188"/>
      <c r="J44" s="188"/>
      <c r="K44" s="175"/>
      <c r="L44" s="174" t="s">
        <v>232</v>
      </c>
      <c r="M44" s="188"/>
      <c r="N44" s="188"/>
      <c r="O44" s="189"/>
    </row>
    <row r="45" spans="1:15" s="333" customFormat="1" ht="48" customHeight="1">
      <c r="A45" s="205"/>
      <c r="B45" s="191"/>
      <c r="C45" s="191"/>
      <c r="D45" s="74" t="s">
        <v>98</v>
      </c>
      <c r="E45" s="74" t="s">
        <v>4</v>
      </c>
      <c r="F45" s="75" t="s">
        <v>233</v>
      </c>
      <c r="G45" s="74" t="s">
        <v>100</v>
      </c>
      <c r="H45" s="74" t="s">
        <v>98</v>
      </c>
      <c r="I45" s="74" t="s">
        <v>4</v>
      </c>
      <c r="J45" s="75" t="s">
        <v>233</v>
      </c>
      <c r="K45" s="74" t="s">
        <v>101</v>
      </c>
      <c r="L45" s="77" t="s">
        <v>98</v>
      </c>
      <c r="M45" s="78" t="s">
        <v>4</v>
      </c>
      <c r="N45" s="75" t="s">
        <v>233</v>
      </c>
      <c r="O45" s="78" t="s">
        <v>102</v>
      </c>
    </row>
    <row r="46" spans="1:15" s="333" customFormat="1" ht="13.5">
      <c r="A46" s="121">
        <v>1</v>
      </c>
      <c r="B46" s="8">
        <v>1</v>
      </c>
      <c r="C46" s="8">
        <v>2</v>
      </c>
      <c r="D46" s="8">
        <v>3</v>
      </c>
      <c r="E46" s="8">
        <v>4</v>
      </c>
      <c r="F46" s="8">
        <v>5</v>
      </c>
      <c r="G46" s="8">
        <v>6</v>
      </c>
      <c r="H46" s="8">
        <v>7</v>
      </c>
      <c r="I46" s="8">
        <v>8</v>
      </c>
      <c r="J46" s="8">
        <v>9</v>
      </c>
      <c r="K46" s="8">
        <v>10</v>
      </c>
      <c r="L46" s="8">
        <v>11</v>
      </c>
      <c r="M46" s="8">
        <v>12</v>
      </c>
      <c r="N46" s="8">
        <v>13</v>
      </c>
      <c r="O46" s="8">
        <v>14</v>
      </c>
    </row>
    <row r="47" spans="1:15" s="18" customFormat="1" ht="15">
      <c r="A47" s="103"/>
      <c r="B47" s="124" t="s">
        <v>58</v>
      </c>
      <c r="C47" s="92"/>
      <c r="D47" s="8"/>
      <c r="E47" s="131"/>
      <c r="F47" s="131"/>
      <c r="G47" s="131"/>
      <c r="H47" s="8"/>
      <c r="I47" s="131"/>
      <c r="J47" s="131"/>
      <c r="K47" s="131"/>
      <c r="L47" s="36"/>
      <c r="M47" s="132"/>
      <c r="N47" s="132"/>
      <c r="O47" s="132"/>
    </row>
    <row r="48" spans="1:15" s="18" customFormat="1" ht="15">
      <c r="A48" s="103"/>
      <c r="B48" s="8">
        <v>4210</v>
      </c>
      <c r="C48" s="92"/>
      <c r="D48" s="8"/>
      <c r="E48" s="8"/>
      <c r="F48" s="8"/>
      <c r="G48" s="8"/>
      <c r="H48" s="8"/>
      <c r="I48" s="8"/>
      <c r="J48" s="8"/>
      <c r="K48" s="8"/>
      <c r="L48" s="36"/>
      <c r="M48" s="70"/>
      <c r="N48" s="70"/>
      <c r="O48" s="70"/>
    </row>
    <row r="49" spans="1:15" s="18" customFormat="1" ht="15">
      <c r="A49" s="103"/>
      <c r="B49" s="133"/>
      <c r="C49" s="71" t="s">
        <v>221</v>
      </c>
      <c r="D49" s="134"/>
      <c r="E49" s="134"/>
      <c r="F49" s="134"/>
      <c r="G49" s="134"/>
      <c r="H49" s="134"/>
      <c r="I49" s="134"/>
      <c r="J49" s="134"/>
      <c r="K49" s="134"/>
      <c r="L49" s="135"/>
      <c r="M49" s="136"/>
      <c r="N49" s="136"/>
      <c r="O49" s="136"/>
    </row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12">
    <mergeCell ref="A5:A6"/>
    <mergeCell ref="A44:A45"/>
    <mergeCell ref="D5:G5"/>
    <mergeCell ref="H5:K5"/>
    <mergeCell ref="L44:O44"/>
    <mergeCell ref="L5:O5"/>
    <mergeCell ref="B5:B6"/>
    <mergeCell ref="C5:C6"/>
    <mergeCell ref="B44:B45"/>
    <mergeCell ref="C44:C45"/>
    <mergeCell ref="D44:G44"/>
    <mergeCell ref="H44:K44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O48"/>
  <sheetViews>
    <sheetView zoomScaleSheetLayoutView="85" zoomScalePageLayoutView="0" workbookViewId="0" topLeftCell="B1">
      <selection activeCell="A1" sqref="A1:IV118"/>
    </sheetView>
  </sheetViews>
  <sheetFormatPr defaultColWidth="9.00390625" defaultRowHeight="15.75"/>
  <cols>
    <col min="1" max="1" width="7.875" style="4" hidden="1" customWidth="1"/>
    <col min="2" max="2" width="10.375" style="4" customWidth="1"/>
    <col min="3" max="3" width="40.50390625" style="4" customWidth="1"/>
    <col min="4" max="4" width="9.50390625" style="4" customWidth="1"/>
    <col min="5" max="5" width="10.75390625" style="4" customWidth="1"/>
    <col min="6" max="6" width="11.125" style="4" customWidth="1"/>
    <col min="7" max="8" width="9.625" style="4" customWidth="1"/>
    <col min="9" max="10" width="11.00390625" style="4" customWidth="1"/>
    <col min="11" max="11" width="9.875" style="4" customWidth="1"/>
    <col min="12" max="12" width="9.50390625" style="4" customWidth="1"/>
    <col min="13" max="13" width="8.00390625" style="4" customWidth="1"/>
    <col min="14" max="14" width="9.75390625" style="4" customWidth="1"/>
    <col min="15" max="15" width="9.875" style="4" customWidth="1"/>
  </cols>
  <sheetData>
    <row r="1" s="2" customFormat="1" ht="9.75" customHeight="1"/>
    <row r="2" spans="1:11" s="2" customFormat="1" ht="15">
      <c r="A2" s="46"/>
      <c r="B2" s="72" t="s">
        <v>230</v>
      </c>
      <c r="C2" s="73" t="s">
        <v>239</v>
      </c>
      <c r="D2" s="18"/>
      <c r="E2" s="18"/>
      <c r="F2" s="18"/>
      <c r="G2" s="18"/>
      <c r="H2" s="18"/>
      <c r="I2" s="18"/>
      <c r="J2" s="18"/>
      <c r="K2" s="18"/>
    </row>
    <row r="3" spans="1:14" s="2" customFormat="1" ht="15">
      <c r="A3" s="40"/>
      <c r="B3" s="18"/>
      <c r="C3" s="18"/>
      <c r="D3" s="18"/>
      <c r="E3" s="18"/>
      <c r="F3" s="18"/>
      <c r="G3" s="18"/>
      <c r="H3" s="7"/>
      <c r="I3" s="7"/>
      <c r="J3" s="7"/>
      <c r="K3" s="7" t="s">
        <v>97</v>
      </c>
      <c r="L3" s="107"/>
      <c r="M3" s="107"/>
      <c r="N3" s="107"/>
    </row>
    <row r="4" spans="1:15" s="2" customFormat="1" ht="15.75" customHeight="1">
      <c r="A4" s="204" t="s">
        <v>152</v>
      </c>
      <c r="B4" s="190" t="s">
        <v>236</v>
      </c>
      <c r="C4" s="196" t="s">
        <v>111</v>
      </c>
      <c r="D4" s="209" t="s">
        <v>191</v>
      </c>
      <c r="E4" s="209"/>
      <c r="F4" s="209"/>
      <c r="G4" s="209"/>
      <c r="H4" s="209" t="s">
        <v>240</v>
      </c>
      <c r="I4" s="209"/>
      <c r="J4" s="209"/>
      <c r="K4" s="209"/>
      <c r="L4" s="328"/>
      <c r="M4" s="328"/>
      <c r="N4" s="328"/>
      <c r="O4" s="328"/>
    </row>
    <row r="5" spans="1:15" s="32" customFormat="1" ht="60" customHeight="1">
      <c r="A5" s="205"/>
      <c r="B5" s="191"/>
      <c r="C5" s="198"/>
      <c r="D5" s="74" t="s">
        <v>3</v>
      </c>
      <c r="E5" s="74" t="s">
        <v>4</v>
      </c>
      <c r="F5" s="75" t="s">
        <v>233</v>
      </c>
      <c r="G5" s="74" t="s">
        <v>153</v>
      </c>
      <c r="H5" s="74" t="s">
        <v>3</v>
      </c>
      <c r="I5" s="74" t="s">
        <v>4</v>
      </c>
      <c r="J5" s="75" t="s">
        <v>233</v>
      </c>
      <c r="K5" s="74" t="s">
        <v>101</v>
      </c>
      <c r="L5" s="6"/>
      <c r="M5" s="6"/>
      <c r="N5" s="6"/>
      <c r="O5" s="6"/>
    </row>
    <row r="6" spans="1:15" s="32" customFormat="1" ht="12.75">
      <c r="A6" s="121">
        <v>1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6"/>
      <c r="M6" s="6"/>
      <c r="N6" s="6"/>
      <c r="O6" s="6"/>
    </row>
    <row r="7" spans="1:15" s="76" customFormat="1" ht="31.5" customHeight="1">
      <c r="A7" s="124" t="s">
        <v>199</v>
      </c>
      <c r="B7" s="124" t="s">
        <v>199</v>
      </c>
      <c r="C7" s="122" t="s">
        <v>206</v>
      </c>
      <c r="D7" s="8"/>
      <c r="E7" s="8"/>
      <c r="F7" s="8"/>
      <c r="G7" s="8"/>
      <c r="H7" s="8"/>
      <c r="I7" s="8"/>
      <c r="J7" s="8"/>
      <c r="K7" s="8"/>
      <c r="L7" s="64"/>
      <c r="M7" s="64"/>
      <c r="N7" s="64"/>
      <c r="O7" s="64"/>
    </row>
    <row r="8" spans="1:15" s="2" customFormat="1" ht="15" hidden="1">
      <c r="A8" s="26"/>
      <c r="B8" s="26" t="s">
        <v>49</v>
      </c>
      <c r="C8" s="41" t="s">
        <v>121</v>
      </c>
      <c r="D8" s="47">
        <f>'2019-2(6.3;6.4)цдм'!D8+'2019-2(6.3;6.4)апс'!D8</f>
        <v>0</v>
      </c>
      <c r="E8" s="47"/>
      <c r="F8" s="47"/>
      <c r="G8" s="47">
        <f>D8+E8</f>
        <v>0</v>
      </c>
      <c r="H8" s="47">
        <f>'2019-2(6.3;6.4)цдм'!H8+'2019-2(6.3;6.4)апс'!H8</f>
        <v>0</v>
      </c>
      <c r="I8" s="47"/>
      <c r="J8" s="47"/>
      <c r="K8" s="47">
        <f>H8+I8</f>
        <v>0</v>
      </c>
      <c r="L8" s="6"/>
      <c r="M8" s="6"/>
      <c r="N8" s="6"/>
      <c r="O8" s="6"/>
    </row>
    <row r="9" spans="1:15" s="2" customFormat="1" ht="15" hidden="1">
      <c r="A9" s="121"/>
      <c r="B9" s="121">
        <v>2120</v>
      </c>
      <c r="C9" s="41" t="s">
        <v>122</v>
      </c>
      <c r="D9" s="47">
        <f>'2019-2(6.3;6.4)цдм'!D9+'2019-2(6.3;6.4)апс'!D9</f>
        <v>0</v>
      </c>
      <c r="E9" s="47"/>
      <c r="F9" s="47"/>
      <c r="G9" s="47">
        <f>D9+E9</f>
        <v>0</v>
      </c>
      <c r="H9" s="47">
        <f>'2019-2(6.3;6.4)цдм'!H9+'2019-2(6.3;6.4)апс'!H9</f>
        <v>0</v>
      </c>
      <c r="I9" s="47"/>
      <c r="J9" s="47"/>
      <c r="K9" s="47">
        <f>H9+I9</f>
        <v>0</v>
      </c>
      <c r="L9" s="6"/>
      <c r="M9" s="6"/>
      <c r="N9" s="6"/>
      <c r="O9" s="6"/>
    </row>
    <row r="10" spans="1:15" s="2" customFormat="1" ht="15">
      <c r="A10" s="121"/>
      <c r="B10" s="8">
        <v>2210</v>
      </c>
      <c r="C10" s="92" t="s">
        <v>123</v>
      </c>
      <c r="D10" s="125">
        <f>'2019-2(6.3;6.4)цдм'!D10+'2019-2(6.3;6.4)апс'!D10</f>
        <v>0</v>
      </c>
      <c r="E10" s="125">
        <f>'2019-2(6.3;6.4)цдм'!E10+'2019-2(6.3;6.4)апс'!E10</f>
        <v>112390</v>
      </c>
      <c r="F10" s="125"/>
      <c r="G10" s="125">
        <f>D10+E10</f>
        <v>112390</v>
      </c>
      <c r="H10" s="125">
        <f>'2019-2(6.3;6.4)цдм'!H10+'2019-2(6.3;6.4)апс'!H10</f>
        <v>0</v>
      </c>
      <c r="I10" s="125">
        <f>'2019-2(6.3;6.4)цдм'!I10+'2019-2(6.3;6.4)апс'!I10</f>
        <v>112390</v>
      </c>
      <c r="J10" s="125"/>
      <c r="K10" s="125">
        <f>H10+I10</f>
        <v>112390</v>
      </c>
      <c r="L10" s="6"/>
      <c r="M10" s="6"/>
      <c r="N10" s="6"/>
      <c r="O10" s="6"/>
    </row>
    <row r="11" spans="1:15" s="2" customFormat="1" ht="15.75" customHeight="1" hidden="1">
      <c r="A11" s="121"/>
      <c r="B11" s="8">
        <v>2220</v>
      </c>
      <c r="C11" s="92" t="s">
        <v>40</v>
      </c>
      <c r="D11" s="125"/>
      <c r="E11" s="125"/>
      <c r="F11" s="125"/>
      <c r="G11" s="125"/>
      <c r="H11" s="125">
        <f>D11*1.056</f>
        <v>0</v>
      </c>
      <c r="I11" s="125"/>
      <c r="J11" s="125"/>
      <c r="K11" s="125"/>
      <c r="L11" s="6"/>
      <c r="M11" s="6"/>
      <c r="N11" s="6"/>
      <c r="O11" s="6"/>
    </row>
    <row r="12" spans="1:15" s="2" customFormat="1" ht="15.75" customHeight="1" hidden="1">
      <c r="A12" s="121"/>
      <c r="B12" s="8">
        <v>2230</v>
      </c>
      <c r="C12" s="92" t="s">
        <v>41</v>
      </c>
      <c r="D12" s="125"/>
      <c r="E12" s="125"/>
      <c r="F12" s="125"/>
      <c r="G12" s="125"/>
      <c r="H12" s="125">
        <f>D12*1.056</f>
        <v>0</v>
      </c>
      <c r="I12" s="125"/>
      <c r="J12" s="125"/>
      <c r="K12" s="125"/>
      <c r="L12" s="6"/>
      <c r="M12" s="6"/>
      <c r="N12" s="6"/>
      <c r="O12" s="6"/>
    </row>
    <row r="13" spans="1:15" s="2" customFormat="1" ht="15">
      <c r="A13" s="121"/>
      <c r="B13" s="8">
        <v>2240</v>
      </c>
      <c r="C13" s="92" t="s">
        <v>42</v>
      </c>
      <c r="D13" s="125">
        <f>'2019-2(6.3;6.4)цдм'!D13+'2019-2(6.3;6.4)апс'!D13</f>
        <v>0</v>
      </c>
      <c r="E13" s="125">
        <f>'2019-2(6.3;6.4)цдм'!E13+'2019-2(6.3;6.4)апс'!E13</f>
        <v>147610</v>
      </c>
      <c r="F13" s="125"/>
      <c r="G13" s="125">
        <f>D13+E13</f>
        <v>147610</v>
      </c>
      <c r="H13" s="125">
        <f>'2019-2(6.3;6.4)цдм'!H13+'2019-2(6.3;6.4)апс'!H13</f>
        <v>0</v>
      </c>
      <c r="I13" s="125">
        <f>'2019-2(6.3;6.4)цдм'!I13+'2019-2(6.3;6.4)апс'!I13</f>
        <v>147610</v>
      </c>
      <c r="J13" s="125"/>
      <c r="K13" s="125">
        <f>H13+I13</f>
        <v>147610</v>
      </c>
      <c r="L13" s="6"/>
      <c r="M13" s="6"/>
      <c r="N13" s="6"/>
      <c r="O13" s="6"/>
    </row>
    <row r="14" spans="1:15" s="2" customFormat="1" ht="15.75" customHeight="1" hidden="1">
      <c r="A14" s="121"/>
      <c r="B14" s="8">
        <v>2250</v>
      </c>
      <c r="C14" s="92" t="s">
        <v>43</v>
      </c>
      <c r="D14" s="125">
        <f>'2019-2(6.3;6.4)цдм'!D14+'2019-2(6.3;6.4)апс'!D14</f>
        <v>0</v>
      </c>
      <c r="E14" s="125"/>
      <c r="F14" s="125"/>
      <c r="G14" s="125">
        <f>D14+E14</f>
        <v>0</v>
      </c>
      <c r="H14" s="125">
        <f>'2019-2(6.3;6.4)цдм'!H14+'2019-2(6.3;6.4)апс'!H14</f>
        <v>0</v>
      </c>
      <c r="I14" s="125"/>
      <c r="J14" s="125"/>
      <c r="K14" s="125">
        <f>H14+I14</f>
        <v>0</v>
      </c>
      <c r="L14" s="6"/>
      <c r="M14" s="6"/>
      <c r="N14" s="6"/>
      <c r="O14" s="6"/>
    </row>
    <row r="15" spans="1:15" s="2" customFormat="1" ht="15.75" customHeight="1" hidden="1">
      <c r="A15" s="121"/>
      <c r="B15" s="8">
        <v>2260</v>
      </c>
      <c r="C15" s="92" t="s">
        <v>124</v>
      </c>
      <c r="D15" s="125"/>
      <c r="E15" s="125"/>
      <c r="F15" s="125"/>
      <c r="G15" s="125"/>
      <c r="H15" s="125">
        <f>D15*1.032</f>
        <v>0</v>
      </c>
      <c r="I15" s="125"/>
      <c r="J15" s="125"/>
      <c r="K15" s="125"/>
      <c r="L15" s="6"/>
      <c r="M15" s="6"/>
      <c r="N15" s="6"/>
      <c r="O15" s="6"/>
    </row>
    <row r="16" spans="1:15" s="2" customFormat="1" ht="15" hidden="1">
      <c r="A16" s="121"/>
      <c r="B16" s="8">
        <v>2270</v>
      </c>
      <c r="C16" s="92" t="s">
        <v>44</v>
      </c>
      <c r="D16" s="125">
        <f>'2019-2(6.3;6.4)цдм'!D16+'2019-2(6.3;6.4)апс'!D16</f>
        <v>0</v>
      </c>
      <c r="E16" s="125"/>
      <c r="F16" s="125"/>
      <c r="G16" s="125">
        <f aca="true" t="shared" si="0" ref="G16:G21">D16+E16</f>
        <v>0</v>
      </c>
      <c r="H16" s="125">
        <f>'2019-2(6.3;6.4)цдм'!H16+'2019-2(6.3;6.4)апс'!H16</f>
        <v>0</v>
      </c>
      <c r="I16" s="125"/>
      <c r="J16" s="125"/>
      <c r="K16" s="125">
        <f aca="true" t="shared" si="1" ref="K16:K21">H16+I16</f>
        <v>0</v>
      </c>
      <c r="L16" s="6"/>
      <c r="M16" s="6"/>
      <c r="N16" s="6"/>
      <c r="O16" s="6"/>
    </row>
    <row r="17" spans="1:15" s="2" customFormat="1" ht="15" hidden="1">
      <c r="A17" s="121"/>
      <c r="B17" s="8">
        <v>2271</v>
      </c>
      <c r="C17" s="92" t="s">
        <v>139</v>
      </c>
      <c r="D17" s="125">
        <f>'2019-2(6.3;6.4)цдм'!D17+'2019-2(6.3;6.4)апс'!D17</f>
        <v>0</v>
      </c>
      <c r="E17" s="125"/>
      <c r="F17" s="125"/>
      <c r="G17" s="125">
        <f t="shared" si="0"/>
        <v>0</v>
      </c>
      <c r="H17" s="125">
        <f>'2019-2(6.3;6.4)цдм'!H17+'2019-2(6.3;6.4)апс'!H17</f>
        <v>0</v>
      </c>
      <c r="I17" s="125"/>
      <c r="J17" s="125"/>
      <c r="K17" s="125">
        <f t="shared" si="1"/>
        <v>0</v>
      </c>
      <c r="L17" s="6"/>
      <c r="M17" s="6"/>
      <c r="N17" s="6"/>
      <c r="O17" s="6"/>
    </row>
    <row r="18" spans="1:15" s="2" customFormat="1" ht="15" hidden="1">
      <c r="A18" s="121"/>
      <c r="B18" s="8">
        <v>2272</v>
      </c>
      <c r="C18" s="92" t="s">
        <v>140</v>
      </c>
      <c r="D18" s="125">
        <f>'2019-2(6.3;6.4)цдм'!D18+'2019-2(6.3;6.4)апс'!D18</f>
        <v>0</v>
      </c>
      <c r="E18" s="125"/>
      <c r="F18" s="125"/>
      <c r="G18" s="125">
        <f t="shared" si="0"/>
        <v>0</v>
      </c>
      <c r="H18" s="125">
        <f>'2019-2(6.3;6.4)цдм'!H18+'2019-2(6.3;6.4)апс'!H18</f>
        <v>0</v>
      </c>
      <c r="I18" s="125"/>
      <c r="J18" s="125"/>
      <c r="K18" s="125">
        <f t="shared" si="1"/>
        <v>0</v>
      </c>
      <c r="L18" s="6"/>
      <c r="M18" s="6"/>
      <c r="N18" s="6"/>
      <c r="O18" s="6"/>
    </row>
    <row r="19" spans="1:15" s="2" customFormat="1" ht="15" hidden="1">
      <c r="A19" s="121"/>
      <c r="B19" s="8">
        <v>2273</v>
      </c>
      <c r="C19" s="92" t="s">
        <v>141</v>
      </c>
      <c r="D19" s="125">
        <f>'2019-2(6.3;6.4)цдм'!D19+'2019-2(6.3;6.4)апс'!D19</f>
        <v>0</v>
      </c>
      <c r="E19" s="125"/>
      <c r="F19" s="125"/>
      <c r="G19" s="125">
        <f t="shared" si="0"/>
        <v>0</v>
      </c>
      <c r="H19" s="125">
        <f>'2019-2(6.3;6.4)цдм'!H19+'2019-2(6.3;6.4)апс'!H19</f>
        <v>0</v>
      </c>
      <c r="I19" s="125"/>
      <c r="J19" s="125"/>
      <c r="K19" s="125">
        <f t="shared" si="1"/>
        <v>0</v>
      </c>
      <c r="L19" s="6"/>
      <c r="M19" s="6"/>
      <c r="N19" s="6"/>
      <c r="O19" s="6"/>
    </row>
    <row r="20" spans="1:15" s="2" customFormat="1" ht="26.25" hidden="1">
      <c r="A20" s="121"/>
      <c r="B20" s="8">
        <v>2281</v>
      </c>
      <c r="C20" s="92" t="s">
        <v>45</v>
      </c>
      <c r="D20" s="125">
        <f>'2019-2(6;6.1;6.2)'!L21*1.0591</f>
        <v>0</v>
      </c>
      <c r="E20" s="125"/>
      <c r="F20" s="125"/>
      <c r="G20" s="125">
        <f t="shared" si="0"/>
        <v>0</v>
      </c>
      <c r="H20" s="125">
        <f>D20*1.032</f>
        <v>0</v>
      </c>
      <c r="I20" s="125"/>
      <c r="J20" s="125"/>
      <c r="K20" s="125">
        <f t="shared" si="1"/>
        <v>0</v>
      </c>
      <c r="L20" s="6"/>
      <c r="M20" s="6"/>
      <c r="N20" s="6"/>
      <c r="O20" s="6"/>
    </row>
    <row r="21" spans="1:15" s="2" customFormat="1" ht="31.5" customHeight="1" hidden="1">
      <c r="A21" s="121"/>
      <c r="B21" s="8">
        <v>2282</v>
      </c>
      <c r="C21" s="92" t="s">
        <v>46</v>
      </c>
      <c r="D21" s="125">
        <f>'2019-2(6;6.1;6.2)'!L22*1.0591</f>
        <v>0</v>
      </c>
      <c r="E21" s="125"/>
      <c r="F21" s="125"/>
      <c r="G21" s="125">
        <f t="shared" si="0"/>
        <v>0</v>
      </c>
      <c r="H21" s="125">
        <f>D21*1.032</f>
        <v>0</v>
      </c>
      <c r="I21" s="125"/>
      <c r="J21" s="125"/>
      <c r="K21" s="125">
        <f t="shared" si="1"/>
        <v>0</v>
      </c>
      <c r="L21" s="6"/>
      <c r="M21" s="6"/>
      <c r="N21" s="6"/>
      <c r="O21" s="6"/>
    </row>
    <row r="22" spans="1:15" s="2" customFormat="1" ht="15" hidden="1">
      <c r="A22" s="121"/>
      <c r="B22" s="8">
        <v>2400</v>
      </c>
      <c r="C22" s="92" t="s">
        <v>125</v>
      </c>
      <c r="D22" s="125">
        <f>'2019-2(6;6.1;6.2)'!L23*1.0591</f>
        <v>0</v>
      </c>
      <c r="E22" s="125"/>
      <c r="F22" s="125"/>
      <c r="G22" s="125"/>
      <c r="H22" s="125"/>
      <c r="I22" s="125"/>
      <c r="J22" s="125"/>
      <c r="K22" s="125"/>
      <c r="L22" s="6"/>
      <c r="M22" s="6"/>
      <c r="N22" s="6"/>
      <c r="O22" s="6"/>
    </row>
    <row r="23" spans="1:15" s="2" customFormat="1" ht="26.25" hidden="1">
      <c r="A23" s="121"/>
      <c r="B23" s="8">
        <v>2610</v>
      </c>
      <c r="C23" s="92" t="s">
        <v>47</v>
      </c>
      <c r="D23" s="125">
        <f>'2019-2(6;6.1;6.2)'!L24*1.0591</f>
        <v>0</v>
      </c>
      <c r="E23" s="125"/>
      <c r="F23" s="125"/>
      <c r="G23" s="125"/>
      <c r="H23" s="125"/>
      <c r="I23" s="125"/>
      <c r="J23" s="125"/>
      <c r="K23" s="125"/>
      <c r="L23" s="6"/>
      <c r="M23" s="6"/>
      <c r="N23" s="6"/>
      <c r="O23" s="6"/>
    </row>
    <row r="24" spans="1:15" s="2" customFormat="1" ht="26.25" hidden="1">
      <c r="A24" s="121"/>
      <c r="B24" s="8">
        <v>2620</v>
      </c>
      <c r="C24" s="92" t="s">
        <v>48</v>
      </c>
      <c r="D24" s="125">
        <f>'2019-2(6;6.1;6.2)'!L25*1.0591</f>
        <v>0</v>
      </c>
      <c r="E24" s="125"/>
      <c r="F24" s="125"/>
      <c r="G24" s="125"/>
      <c r="H24" s="125"/>
      <c r="I24" s="125"/>
      <c r="J24" s="125"/>
      <c r="K24" s="125"/>
      <c r="L24" s="6"/>
      <c r="M24" s="6"/>
      <c r="N24" s="6"/>
      <c r="O24" s="6"/>
    </row>
    <row r="25" spans="1:15" s="2" customFormat="1" ht="26.25" hidden="1">
      <c r="A25" s="121"/>
      <c r="B25" s="8">
        <v>2630</v>
      </c>
      <c r="C25" s="92" t="s">
        <v>126</v>
      </c>
      <c r="D25" s="125">
        <f>'2019-2(6;6.1;6.2)'!L26*1.0591</f>
        <v>0</v>
      </c>
      <c r="E25" s="125"/>
      <c r="F25" s="125"/>
      <c r="G25" s="125"/>
      <c r="H25" s="125"/>
      <c r="I25" s="125"/>
      <c r="J25" s="125"/>
      <c r="K25" s="125"/>
      <c r="L25" s="6"/>
      <c r="M25" s="6"/>
      <c r="N25" s="6"/>
      <c r="O25" s="6"/>
    </row>
    <row r="26" spans="1:15" s="2" customFormat="1" ht="15" hidden="1">
      <c r="A26" s="121"/>
      <c r="B26" s="8">
        <v>2700</v>
      </c>
      <c r="C26" s="92" t="s">
        <v>127</v>
      </c>
      <c r="D26" s="125">
        <f>'2019-2(6;6.1;6.2)'!L27*1.0591</f>
        <v>0</v>
      </c>
      <c r="E26" s="125"/>
      <c r="F26" s="125"/>
      <c r="G26" s="125"/>
      <c r="H26" s="125"/>
      <c r="I26" s="125"/>
      <c r="J26" s="125"/>
      <c r="K26" s="125"/>
      <c r="L26" s="6"/>
      <c r="M26" s="6"/>
      <c r="N26" s="6"/>
      <c r="O26" s="6"/>
    </row>
    <row r="27" spans="1:15" s="2" customFormat="1" ht="15" hidden="1">
      <c r="A27" s="121"/>
      <c r="B27" s="8">
        <v>2800</v>
      </c>
      <c r="C27" s="92" t="s">
        <v>128</v>
      </c>
      <c r="D27" s="125">
        <f>'2019-2(6;6.1;6.2)'!L28*1.0591</f>
        <v>0</v>
      </c>
      <c r="E27" s="125"/>
      <c r="F27" s="125"/>
      <c r="G27" s="125"/>
      <c r="H27" s="125"/>
      <c r="I27" s="125"/>
      <c r="J27" s="125"/>
      <c r="K27" s="125"/>
      <c r="L27" s="6"/>
      <c r="M27" s="6"/>
      <c r="N27" s="6"/>
      <c r="O27" s="6"/>
    </row>
    <row r="28" spans="1:15" s="2" customFormat="1" ht="26.25" hidden="1">
      <c r="A28" s="121"/>
      <c r="B28" s="8">
        <v>3110</v>
      </c>
      <c r="C28" s="92" t="s">
        <v>129</v>
      </c>
      <c r="D28" s="125">
        <f>'2019-2(6;6.1;6.2)'!L29*1.0591</f>
        <v>0</v>
      </c>
      <c r="E28" s="125"/>
      <c r="F28" s="125"/>
      <c r="G28" s="125"/>
      <c r="H28" s="125"/>
      <c r="I28" s="125"/>
      <c r="J28" s="125"/>
      <c r="K28" s="125"/>
      <c r="L28" s="6"/>
      <c r="M28" s="6"/>
      <c r="N28" s="6"/>
      <c r="O28" s="6"/>
    </row>
    <row r="29" spans="1:15" s="2" customFormat="1" ht="15" hidden="1">
      <c r="A29" s="121"/>
      <c r="B29" s="8">
        <v>3120</v>
      </c>
      <c r="C29" s="92" t="s">
        <v>50</v>
      </c>
      <c r="D29" s="125">
        <f>'2019-2(6;6.1;6.2)'!L30*1.0591</f>
        <v>0</v>
      </c>
      <c r="E29" s="125"/>
      <c r="F29" s="125"/>
      <c r="G29" s="125"/>
      <c r="H29" s="125"/>
      <c r="I29" s="125"/>
      <c r="J29" s="125"/>
      <c r="K29" s="125"/>
      <c r="L29" s="6"/>
      <c r="M29" s="6"/>
      <c r="N29" s="6"/>
      <c r="O29" s="6"/>
    </row>
    <row r="30" spans="1:15" s="2" customFormat="1" ht="15" hidden="1">
      <c r="A30" s="121"/>
      <c r="B30" s="8">
        <v>3130</v>
      </c>
      <c r="C30" s="92" t="s">
        <v>51</v>
      </c>
      <c r="D30" s="125">
        <f>'2019-2(6;6.1;6.2)'!L31*1.0591</f>
        <v>0</v>
      </c>
      <c r="E30" s="125"/>
      <c r="F30" s="125"/>
      <c r="G30" s="125"/>
      <c r="H30" s="125"/>
      <c r="I30" s="125"/>
      <c r="J30" s="125"/>
      <c r="K30" s="125"/>
      <c r="L30" s="6"/>
      <c r="M30" s="6"/>
      <c r="N30" s="6"/>
      <c r="O30" s="6"/>
    </row>
    <row r="31" spans="1:15" s="2" customFormat="1" ht="15" hidden="1">
      <c r="A31" s="121"/>
      <c r="B31" s="8">
        <v>3140</v>
      </c>
      <c r="C31" s="92" t="s">
        <v>52</v>
      </c>
      <c r="D31" s="125">
        <f>'2019-2(6;6.1;6.2)'!L32*1.0591</f>
        <v>0</v>
      </c>
      <c r="E31" s="125"/>
      <c r="F31" s="125"/>
      <c r="G31" s="125"/>
      <c r="H31" s="125"/>
      <c r="I31" s="125"/>
      <c r="J31" s="125"/>
      <c r="K31" s="125"/>
      <c r="L31" s="6"/>
      <c r="M31" s="6"/>
      <c r="N31" s="6"/>
      <c r="O31" s="6"/>
    </row>
    <row r="32" spans="1:15" s="2" customFormat="1" ht="15" hidden="1">
      <c r="A32" s="121"/>
      <c r="B32" s="8">
        <v>3150</v>
      </c>
      <c r="C32" s="92" t="s">
        <v>53</v>
      </c>
      <c r="D32" s="125">
        <f>'2019-2(6;6.1;6.2)'!L33*1.0591</f>
        <v>0</v>
      </c>
      <c r="E32" s="125"/>
      <c r="F32" s="125"/>
      <c r="G32" s="125"/>
      <c r="H32" s="125"/>
      <c r="I32" s="125"/>
      <c r="J32" s="125"/>
      <c r="K32" s="125"/>
      <c r="L32" s="6"/>
      <c r="M32" s="6"/>
      <c r="N32" s="6"/>
      <c r="O32" s="6"/>
    </row>
    <row r="33" spans="1:15" s="2" customFormat="1" ht="15" hidden="1">
      <c r="A33" s="121"/>
      <c r="B33" s="8">
        <v>3160</v>
      </c>
      <c r="C33" s="92" t="s">
        <v>130</v>
      </c>
      <c r="D33" s="125">
        <f>'2019-2(6;6.1;6.2)'!L34*1.0591</f>
        <v>0</v>
      </c>
      <c r="E33" s="125"/>
      <c r="F33" s="125"/>
      <c r="G33" s="125"/>
      <c r="H33" s="125"/>
      <c r="I33" s="125"/>
      <c r="J33" s="125"/>
      <c r="K33" s="125"/>
      <c r="L33" s="6"/>
      <c r="M33" s="6"/>
      <c r="N33" s="6"/>
      <c r="O33" s="6"/>
    </row>
    <row r="34" spans="1:15" s="2" customFormat="1" ht="26.25" hidden="1">
      <c r="A34" s="121"/>
      <c r="B34" s="8">
        <v>3210</v>
      </c>
      <c r="C34" s="92" t="s">
        <v>54</v>
      </c>
      <c r="D34" s="125">
        <f>'2019-2(6;6.1;6.2)'!L35*1.0591</f>
        <v>0</v>
      </c>
      <c r="E34" s="125"/>
      <c r="F34" s="125"/>
      <c r="G34" s="125"/>
      <c r="H34" s="125"/>
      <c r="I34" s="125"/>
      <c r="J34" s="125"/>
      <c r="K34" s="125"/>
      <c r="L34" s="6"/>
      <c r="M34" s="6"/>
      <c r="N34" s="6"/>
      <c r="O34" s="6"/>
    </row>
    <row r="35" spans="1:15" s="2" customFormat="1" ht="26.25" hidden="1">
      <c r="A35" s="121"/>
      <c r="B35" s="8">
        <v>3220</v>
      </c>
      <c r="C35" s="92" t="s">
        <v>55</v>
      </c>
      <c r="D35" s="125">
        <f>'2019-2(6;6.1;6.2)'!L36*1.0591</f>
        <v>0</v>
      </c>
      <c r="E35" s="125"/>
      <c r="F35" s="125"/>
      <c r="G35" s="125"/>
      <c r="H35" s="125"/>
      <c r="I35" s="125"/>
      <c r="J35" s="125"/>
      <c r="K35" s="125"/>
      <c r="L35" s="6"/>
      <c r="M35" s="6"/>
      <c r="N35" s="6"/>
      <c r="O35" s="6"/>
    </row>
    <row r="36" spans="1:15" s="2" customFormat="1" ht="26.25" hidden="1">
      <c r="A36" s="121"/>
      <c r="B36" s="8">
        <v>3230</v>
      </c>
      <c r="C36" s="92" t="s">
        <v>131</v>
      </c>
      <c r="D36" s="125">
        <f>'2019-2(6;6.1;6.2)'!L37*1.0591</f>
        <v>0</v>
      </c>
      <c r="E36" s="125"/>
      <c r="F36" s="125"/>
      <c r="G36" s="125"/>
      <c r="H36" s="125"/>
      <c r="I36" s="125"/>
      <c r="J36" s="125"/>
      <c r="K36" s="125"/>
      <c r="L36" s="6"/>
      <c r="M36" s="6"/>
      <c r="N36" s="6"/>
      <c r="O36" s="6"/>
    </row>
    <row r="37" spans="1:15" s="2" customFormat="1" ht="15" hidden="1">
      <c r="A37" s="121"/>
      <c r="B37" s="8">
        <v>3240</v>
      </c>
      <c r="C37" s="92" t="s">
        <v>56</v>
      </c>
      <c r="D37" s="125">
        <f>'2019-2(6;6.1;6.2)'!L38*1.0591</f>
        <v>0</v>
      </c>
      <c r="E37" s="125"/>
      <c r="F37" s="125"/>
      <c r="G37" s="125"/>
      <c r="H37" s="125"/>
      <c r="I37" s="125"/>
      <c r="J37" s="125"/>
      <c r="K37" s="125"/>
      <c r="L37" s="6"/>
      <c r="M37" s="6"/>
      <c r="N37" s="6"/>
      <c r="O37" s="6"/>
    </row>
    <row r="38" spans="1:15" s="2" customFormat="1" ht="15" hidden="1">
      <c r="A38" s="121"/>
      <c r="B38" s="8">
        <v>9000</v>
      </c>
      <c r="C38" s="92" t="s">
        <v>57</v>
      </c>
      <c r="D38" s="125">
        <f>'2019-2(6;6.1;6.2)'!L39*1.0591</f>
        <v>0</v>
      </c>
      <c r="E38" s="125"/>
      <c r="F38" s="125"/>
      <c r="G38" s="125"/>
      <c r="H38" s="125"/>
      <c r="I38" s="125"/>
      <c r="J38" s="125"/>
      <c r="K38" s="125"/>
      <c r="L38" s="6"/>
      <c r="M38" s="6"/>
      <c r="N38" s="6"/>
      <c r="O38" s="6"/>
    </row>
    <row r="39" spans="1:15" s="32" customFormat="1" ht="14.25" customHeight="1">
      <c r="A39" s="49"/>
      <c r="B39" s="96"/>
      <c r="C39" s="71" t="s">
        <v>221</v>
      </c>
      <c r="D39" s="129">
        <f>SUM(D8:D38)-D16</f>
        <v>0</v>
      </c>
      <c r="E39" s="129">
        <f>SUM(E8:E38)</f>
        <v>260000</v>
      </c>
      <c r="F39" s="129">
        <f>SUM(F8:F38)</f>
        <v>0</v>
      </c>
      <c r="G39" s="128">
        <f>D39+E39</f>
        <v>260000</v>
      </c>
      <c r="H39" s="129">
        <f>SUM(H8:H38)-H16</f>
        <v>0</v>
      </c>
      <c r="I39" s="129">
        <f>SUM(I8:I38)</f>
        <v>260000</v>
      </c>
      <c r="J39" s="129">
        <f>SUM(J8:J38)</f>
        <v>0</v>
      </c>
      <c r="K39" s="128">
        <f>H39+I39</f>
        <v>260000</v>
      </c>
      <c r="L39" s="30"/>
      <c r="M39" s="31"/>
      <c r="N39" s="31"/>
      <c r="O39" s="31"/>
    </row>
    <row r="40" s="18" customFormat="1" ht="15"/>
    <row r="41" spans="1:11" s="2" customFormat="1" ht="15">
      <c r="A41" s="38"/>
      <c r="B41" s="20" t="s">
        <v>241</v>
      </c>
      <c r="C41" s="12" t="s">
        <v>242</v>
      </c>
      <c r="D41" s="18"/>
      <c r="E41" s="18"/>
      <c r="F41" s="18"/>
      <c r="G41" s="18"/>
      <c r="H41" s="18"/>
      <c r="I41" s="18"/>
      <c r="J41" s="18"/>
      <c r="K41" s="18"/>
    </row>
    <row r="42" spans="1:11" s="2" customFormat="1" ht="15">
      <c r="A42" s="40"/>
      <c r="B42" s="18"/>
      <c r="C42" s="18"/>
      <c r="D42" s="18"/>
      <c r="E42" s="18"/>
      <c r="F42" s="18"/>
      <c r="G42" s="18"/>
      <c r="H42" s="18"/>
      <c r="I42" s="18"/>
      <c r="J42" s="18"/>
      <c r="K42" s="7" t="s">
        <v>97</v>
      </c>
    </row>
    <row r="43" spans="1:15" s="2" customFormat="1" ht="15.75" customHeight="1">
      <c r="A43" s="204" t="s">
        <v>152</v>
      </c>
      <c r="B43" s="190" t="s">
        <v>236</v>
      </c>
      <c r="C43" s="190" t="s">
        <v>111</v>
      </c>
      <c r="D43" s="206" t="s">
        <v>191</v>
      </c>
      <c r="E43" s="207"/>
      <c r="F43" s="207"/>
      <c r="G43" s="208"/>
      <c r="H43" s="206" t="s">
        <v>240</v>
      </c>
      <c r="I43" s="207"/>
      <c r="J43" s="207"/>
      <c r="K43" s="208"/>
      <c r="L43" s="330"/>
      <c r="M43" s="330"/>
      <c r="N43" s="330"/>
      <c r="O43" s="330"/>
    </row>
    <row r="44" spans="1:15" s="333" customFormat="1" ht="52.5" customHeight="1">
      <c r="A44" s="205"/>
      <c r="B44" s="191"/>
      <c r="C44" s="191"/>
      <c r="D44" s="74" t="s">
        <v>3</v>
      </c>
      <c r="E44" s="74" t="s">
        <v>4</v>
      </c>
      <c r="F44" s="75" t="s">
        <v>233</v>
      </c>
      <c r="G44" s="74" t="s">
        <v>100</v>
      </c>
      <c r="H44" s="74" t="s">
        <v>3</v>
      </c>
      <c r="I44" s="74" t="s">
        <v>4</v>
      </c>
      <c r="J44" s="75" t="s">
        <v>233</v>
      </c>
      <c r="K44" s="74" t="s">
        <v>101</v>
      </c>
      <c r="L44" s="331"/>
      <c r="M44" s="331"/>
      <c r="N44" s="332"/>
      <c r="O44" s="331"/>
    </row>
    <row r="45" spans="1:15" s="333" customFormat="1" ht="13.5">
      <c r="A45" s="121">
        <v>1</v>
      </c>
      <c r="B45" s="8">
        <v>1</v>
      </c>
      <c r="C45" s="8">
        <v>2</v>
      </c>
      <c r="D45" s="8">
        <v>3</v>
      </c>
      <c r="E45" s="8">
        <v>4</v>
      </c>
      <c r="F45" s="8">
        <v>5</v>
      </c>
      <c r="G45" s="8">
        <v>6</v>
      </c>
      <c r="H45" s="8">
        <v>7</v>
      </c>
      <c r="I45" s="8">
        <v>8</v>
      </c>
      <c r="J45" s="8">
        <v>9</v>
      </c>
      <c r="K45" s="8">
        <v>10</v>
      </c>
      <c r="L45" s="64"/>
      <c r="M45" s="64"/>
      <c r="N45" s="64"/>
      <c r="O45" s="64"/>
    </row>
    <row r="46" spans="1:11" s="18" customFormat="1" ht="15">
      <c r="A46" s="124"/>
      <c r="B46" s="124" t="s">
        <v>58</v>
      </c>
      <c r="C46" s="92"/>
      <c r="D46" s="8"/>
      <c r="E46" s="131"/>
      <c r="F46" s="131"/>
      <c r="G46" s="131"/>
      <c r="H46" s="8"/>
      <c r="I46" s="131"/>
      <c r="J46" s="131"/>
      <c r="K46" s="131"/>
    </row>
    <row r="47" spans="1:11" s="18" customFormat="1" ht="15">
      <c r="A47" s="8"/>
      <c r="B47" s="8">
        <v>4210</v>
      </c>
      <c r="C47" s="92"/>
      <c r="D47" s="8"/>
      <c r="E47" s="8"/>
      <c r="F47" s="8"/>
      <c r="G47" s="8"/>
      <c r="H47" s="8"/>
      <c r="I47" s="8"/>
      <c r="J47" s="8"/>
      <c r="K47" s="8"/>
    </row>
    <row r="48" spans="1:15" s="18" customFormat="1" ht="15">
      <c r="A48" s="133"/>
      <c r="B48" s="133"/>
      <c r="C48" s="71" t="s">
        <v>221</v>
      </c>
      <c r="D48" s="134"/>
      <c r="E48" s="134"/>
      <c r="F48" s="134"/>
      <c r="G48" s="134"/>
      <c r="H48" s="134"/>
      <c r="I48" s="134"/>
      <c r="J48" s="134"/>
      <c r="K48" s="134"/>
      <c r="L48" s="27"/>
      <c r="M48" s="27"/>
      <c r="N48" s="27"/>
      <c r="O48" s="27"/>
    </row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12">
    <mergeCell ref="A43:A44"/>
    <mergeCell ref="D4:G4"/>
    <mergeCell ref="H4:K4"/>
    <mergeCell ref="A4:A5"/>
    <mergeCell ref="L43:O43"/>
    <mergeCell ref="L4:O4"/>
    <mergeCell ref="B4:B5"/>
    <mergeCell ref="C4:C5"/>
    <mergeCell ref="B43:B44"/>
    <mergeCell ref="C43:C44"/>
    <mergeCell ref="D43:G43"/>
    <mergeCell ref="H43:K43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O48"/>
  <sheetViews>
    <sheetView zoomScaleSheetLayoutView="85" zoomScalePageLayoutView="0" workbookViewId="0" topLeftCell="B1">
      <selection activeCell="A1" sqref="A1:IV118"/>
    </sheetView>
  </sheetViews>
  <sheetFormatPr defaultColWidth="9.00390625" defaultRowHeight="15.75"/>
  <cols>
    <col min="1" max="1" width="7.875" style="4" hidden="1" customWidth="1"/>
    <col min="2" max="2" width="10.375" style="4" customWidth="1"/>
    <col min="3" max="3" width="40.50390625" style="4" customWidth="1"/>
    <col min="4" max="4" width="9.50390625" style="4" customWidth="1"/>
    <col min="5" max="5" width="10.75390625" style="4" customWidth="1"/>
    <col min="6" max="6" width="10.25390625" style="4" customWidth="1"/>
    <col min="7" max="8" width="9.625" style="4" customWidth="1"/>
    <col min="9" max="9" width="11.00390625" style="4" customWidth="1"/>
    <col min="10" max="10" width="9.75390625" style="4" customWidth="1"/>
    <col min="11" max="11" width="9.875" style="4" customWidth="1"/>
    <col min="12" max="12" width="9.50390625" style="4" customWidth="1"/>
    <col min="13" max="13" width="8.00390625" style="4" customWidth="1"/>
    <col min="14" max="14" width="9.75390625" style="4" customWidth="1"/>
    <col min="15" max="15" width="9.875" style="4" customWidth="1"/>
  </cols>
  <sheetData>
    <row r="1" s="2" customFormat="1" ht="9.75" customHeight="1"/>
    <row r="2" spans="1:11" s="2" customFormat="1" ht="15">
      <c r="A2" s="46"/>
      <c r="B2" s="72" t="s">
        <v>230</v>
      </c>
      <c r="C2" s="73" t="s">
        <v>239</v>
      </c>
      <c r="D2" s="18"/>
      <c r="E2" s="18"/>
      <c r="F2" s="18"/>
      <c r="G2" s="18"/>
      <c r="H2" s="18"/>
      <c r="I2" s="18"/>
      <c r="J2" s="18"/>
      <c r="K2" s="18"/>
    </row>
    <row r="3" spans="1:14" s="2" customFormat="1" ht="15">
      <c r="A3" s="40"/>
      <c r="B3" s="18"/>
      <c r="C3" s="18"/>
      <c r="D3" s="18"/>
      <c r="E3" s="18"/>
      <c r="F3" s="18"/>
      <c r="G3" s="18"/>
      <c r="H3" s="7"/>
      <c r="I3" s="7"/>
      <c r="J3" s="7"/>
      <c r="K3" s="7" t="s">
        <v>97</v>
      </c>
      <c r="L3" s="107"/>
      <c r="M3" s="107"/>
      <c r="N3" s="107"/>
    </row>
    <row r="4" spans="1:15" s="2" customFormat="1" ht="15.75" customHeight="1">
      <c r="A4" s="204" t="s">
        <v>152</v>
      </c>
      <c r="B4" s="190" t="s">
        <v>236</v>
      </c>
      <c r="C4" s="196" t="s">
        <v>111</v>
      </c>
      <c r="D4" s="209" t="s">
        <v>191</v>
      </c>
      <c r="E4" s="209"/>
      <c r="F4" s="209"/>
      <c r="G4" s="209"/>
      <c r="H4" s="209" t="s">
        <v>240</v>
      </c>
      <c r="I4" s="209"/>
      <c r="J4" s="209"/>
      <c r="K4" s="209"/>
      <c r="L4" s="328"/>
      <c r="M4" s="328"/>
      <c r="N4" s="328"/>
      <c r="O4" s="328"/>
    </row>
    <row r="5" spans="1:15" s="32" customFormat="1" ht="60" customHeight="1">
      <c r="A5" s="205"/>
      <c r="B5" s="191"/>
      <c r="C5" s="198"/>
      <c r="D5" s="74" t="s">
        <v>3</v>
      </c>
      <c r="E5" s="74" t="s">
        <v>4</v>
      </c>
      <c r="F5" s="75" t="s">
        <v>233</v>
      </c>
      <c r="G5" s="74" t="s">
        <v>153</v>
      </c>
      <c r="H5" s="74" t="s">
        <v>3</v>
      </c>
      <c r="I5" s="74" t="s">
        <v>4</v>
      </c>
      <c r="J5" s="75" t="s">
        <v>233</v>
      </c>
      <c r="K5" s="74" t="s">
        <v>101</v>
      </c>
      <c r="L5" s="6"/>
      <c r="M5" s="6"/>
      <c r="N5" s="6"/>
      <c r="O5" s="6"/>
    </row>
    <row r="6" spans="1:15" s="32" customFormat="1" ht="12.75">
      <c r="A6" s="121">
        <v>1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6"/>
      <c r="M6" s="6"/>
      <c r="N6" s="6"/>
      <c r="O6" s="6"/>
    </row>
    <row r="7" spans="1:15" s="76" customFormat="1" ht="43.5" customHeight="1">
      <c r="A7" s="124" t="s">
        <v>199</v>
      </c>
      <c r="B7" s="137" t="s">
        <v>199</v>
      </c>
      <c r="C7" s="122" t="s">
        <v>204</v>
      </c>
      <c r="D7" s="8"/>
      <c r="E7" s="8"/>
      <c r="F7" s="8"/>
      <c r="G7" s="8"/>
      <c r="H7" s="8"/>
      <c r="I7" s="8"/>
      <c r="J7" s="8"/>
      <c r="K7" s="8"/>
      <c r="L7" s="64"/>
      <c r="M7" s="64"/>
      <c r="N7" s="64"/>
      <c r="O7" s="64"/>
    </row>
    <row r="8" spans="1:15" s="2" customFormat="1" ht="15" hidden="1">
      <c r="A8" s="26"/>
      <c r="B8" s="124" t="s">
        <v>49</v>
      </c>
      <c r="C8" s="92" t="s">
        <v>121</v>
      </c>
      <c r="D8" s="125"/>
      <c r="E8" s="125"/>
      <c r="F8" s="125"/>
      <c r="G8" s="125">
        <f>D8+E8</f>
        <v>0</v>
      </c>
      <c r="H8" s="47"/>
      <c r="I8" s="47"/>
      <c r="J8" s="47"/>
      <c r="K8" s="47">
        <f>H8+I8</f>
        <v>0</v>
      </c>
      <c r="L8" s="6"/>
      <c r="M8" s="6"/>
      <c r="N8" s="6"/>
      <c r="O8" s="6"/>
    </row>
    <row r="9" spans="1:15" s="2" customFormat="1" ht="15" hidden="1">
      <c r="A9" s="121"/>
      <c r="B9" s="8">
        <v>2120</v>
      </c>
      <c r="C9" s="92" t="s">
        <v>122</v>
      </c>
      <c r="D9" s="334"/>
      <c r="E9" s="125"/>
      <c r="F9" s="125"/>
      <c r="G9" s="125">
        <f>D9+E9</f>
        <v>0</v>
      </c>
      <c r="H9" s="47"/>
      <c r="I9" s="47"/>
      <c r="J9" s="47"/>
      <c r="K9" s="47">
        <f>H9+I9</f>
        <v>0</v>
      </c>
      <c r="L9" s="6"/>
      <c r="M9" s="6"/>
      <c r="N9" s="6"/>
      <c r="O9" s="6"/>
    </row>
    <row r="10" spans="1:15" s="2" customFormat="1" ht="15">
      <c r="A10" s="121"/>
      <c r="B10" s="8">
        <v>2210</v>
      </c>
      <c r="C10" s="92" t="s">
        <v>123</v>
      </c>
      <c r="D10" s="125"/>
      <c r="E10" s="125">
        <f>'2019-2(6;6.1;6.2)цдм'!M11</f>
        <v>30640</v>
      </c>
      <c r="F10" s="125"/>
      <c r="G10" s="125">
        <f>D10+E10</f>
        <v>30640</v>
      </c>
      <c r="H10" s="125"/>
      <c r="I10" s="125">
        <f>E10</f>
        <v>30640</v>
      </c>
      <c r="J10" s="125"/>
      <c r="K10" s="125">
        <f>H10+I10</f>
        <v>30640</v>
      </c>
      <c r="L10" s="6"/>
      <c r="M10" s="6"/>
      <c r="N10" s="6"/>
      <c r="O10" s="6"/>
    </row>
    <row r="11" spans="1:15" s="2" customFormat="1" ht="15.75" customHeight="1" hidden="1">
      <c r="A11" s="121"/>
      <c r="B11" s="8">
        <v>2220</v>
      </c>
      <c r="C11" s="92" t="s">
        <v>40</v>
      </c>
      <c r="D11" s="125">
        <f>'2019-2(6;6.1;6.2)цдм'!L12*1.0591</f>
        <v>0</v>
      </c>
      <c r="E11" s="125"/>
      <c r="F11" s="125"/>
      <c r="G11" s="125"/>
      <c r="H11" s="125">
        <f>D11*1.056</f>
        <v>0</v>
      </c>
      <c r="I11" s="125"/>
      <c r="J11" s="125"/>
      <c r="K11" s="125"/>
      <c r="L11" s="6"/>
      <c r="M11" s="6"/>
      <c r="N11" s="6"/>
      <c r="O11" s="6"/>
    </row>
    <row r="12" spans="1:15" s="2" customFormat="1" ht="15.75" customHeight="1" hidden="1">
      <c r="A12" s="121"/>
      <c r="B12" s="8">
        <v>2230</v>
      </c>
      <c r="C12" s="92" t="s">
        <v>41</v>
      </c>
      <c r="D12" s="125">
        <f>'2019-2(6;6.1;6.2)цдм'!L13*1.0591</f>
        <v>0</v>
      </c>
      <c r="E12" s="125"/>
      <c r="F12" s="125"/>
      <c r="G12" s="125"/>
      <c r="H12" s="125">
        <f>D12*1.056</f>
        <v>0</v>
      </c>
      <c r="I12" s="125"/>
      <c r="J12" s="125"/>
      <c r="K12" s="125"/>
      <c r="L12" s="6"/>
      <c r="M12" s="6"/>
      <c r="N12" s="6"/>
      <c r="O12" s="6"/>
    </row>
    <row r="13" spans="1:15" s="2" customFormat="1" ht="15">
      <c r="A13" s="121"/>
      <c r="B13" s="8">
        <v>2240</v>
      </c>
      <c r="C13" s="92" t="s">
        <v>42</v>
      </c>
      <c r="D13" s="125"/>
      <c r="E13" s="125">
        <f>'2019-2(6;6.1;6.2)цдм'!M14</f>
        <v>136360</v>
      </c>
      <c r="F13" s="125"/>
      <c r="G13" s="125">
        <f>D13+E13</f>
        <v>136360</v>
      </c>
      <c r="H13" s="125"/>
      <c r="I13" s="125">
        <f>E13</f>
        <v>136360</v>
      </c>
      <c r="J13" s="125"/>
      <c r="K13" s="125">
        <f>H13+I13</f>
        <v>136360</v>
      </c>
      <c r="L13" s="6"/>
      <c r="M13" s="6"/>
      <c r="N13" s="6"/>
      <c r="O13" s="6"/>
    </row>
    <row r="14" spans="1:15" s="2" customFormat="1" ht="15.75" customHeight="1" hidden="1">
      <c r="A14" s="121"/>
      <c r="B14" s="8">
        <v>2250</v>
      </c>
      <c r="C14" s="92" t="s">
        <v>43</v>
      </c>
      <c r="D14" s="125">
        <f>'2019-2(6;6.1;6.2)цдм'!L15*1.0591</f>
        <v>0</v>
      </c>
      <c r="E14" s="125"/>
      <c r="F14" s="125"/>
      <c r="G14" s="125">
        <f>D14+E14</f>
        <v>0</v>
      </c>
      <c r="H14" s="125">
        <f>D14*1.032</f>
        <v>0</v>
      </c>
      <c r="I14" s="125"/>
      <c r="J14" s="125"/>
      <c r="K14" s="125">
        <f>H14+I14</f>
        <v>0</v>
      </c>
      <c r="L14" s="6"/>
      <c r="M14" s="6"/>
      <c r="N14" s="6"/>
      <c r="O14" s="6"/>
    </row>
    <row r="15" spans="1:15" s="2" customFormat="1" ht="15.75" customHeight="1" hidden="1">
      <c r="A15" s="121"/>
      <c r="B15" s="8">
        <v>2260</v>
      </c>
      <c r="C15" s="92" t="s">
        <v>124</v>
      </c>
      <c r="D15" s="125">
        <f>'2019-2(6;6.1;6.2)цдм'!L16*1.0591</f>
        <v>0</v>
      </c>
      <c r="E15" s="125"/>
      <c r="F15" s="125"/>
      <c r="G15" s="125"/>
      <c r="H15" s="125">
        <f>D15*1.032</f>
        <v>0</v>
      </c>
      <c r="I15" s="125"/>
      <c r="J15" s="125"/>
      <c r="K15" s="125"/>
      <c r="L15" s="6"/>
      <c r="M15" s="6"/>
      <c r="N15" s="6"/>
      <c r="O15" s="6"/>
    </row>
    <row r="16" spans="1:15" s="2" customFormat="1" ht="15" hidden="1">
      <c r="A16" s="121"/>
      <c r="B16" s="8">
        <v>2270</v>
      </c>
      <c r="C16" s="92" t="s">
        <v>44</v>
      </c>
      <c r="D16" s="125">
        <f>'2019-2(6;6.1;6.2)цдм'!L17*1.0591</f>
        <v>0</v>
      </c>
      <c r="E16" s="125"/>
      <c r="F16" s="125"/>
      <c r="G16" s="125">
        <f aca="true" t="shared" si="0" ref="G16:G21">D16+E16</f>
        <v>0</v>
      </c>
      <c r="H16" s="125">
        <f>D16*1.0562</f>
        <v>0</v>
      </c>
      <c r="I16" s="125"/>
      <c r="J16" s="125"/>
      <c r="K16" s="125">
        <f aca="true" t="shared" si="1" ref="K16:K21">H16+I16</f>
        <v>0</v>
      </c>
      <c r="L16" s="6"/>
      <c r="M16" s="6"/>
      <c r="N16" s="6"/>
      <c r="O16" s="6"/>
    </row>
    <row r="17" spans="1:15" s="2" customFormat="1" ht="15" hidden="1">
      <c r="A17" s="121"/>
      <c r="B17" s="8">
        <v>2271</v>
      </c>
      <c r="C17" s="92" t="s">
        <v>139</v>
      </c>
      <c r="D17" s="125">
        <f>'2019-2(6;6.1;6.2)цдм'!L18*1.0591</f>
        <v>0</v>
      </c>
      <c r="E17" s="125"/>
      <c r="F17" s="125"/>
      <c r="G17" s="125">
        <f t="shared" si="0"/>
        <v>0</v>
      </c>
      <c r="H17" s="125">
        <f>D17*1.0562</f>
        <v>0</v>
      </c>
      <c r="I17" s="125"/>
      <c r="J17" s="125"/>
      <c r="K17" s="125">
        <f t="shared" si="1"/>
        <v>0</v>
      </c>
      <c r="L17" s="6"/>
      <c r="M17" s="6"/>
      <c r="N17" s="6"/>
      <c r="O17" s="6"/>
    </row>
    <row r="18" spans="1:15" s="2" customFormat="1" ht="15" hidden="1">
      <c r="A18" s="121"/>
      <c r="B18" s="8">
        <v>2272</v>
      </c>
      <c r="C18" s="92" t="s">
        <v>140</v>
      </c>
      <c r="D18" s="125">
        <f>'2019-2(6;6.1;6.2)цдм'!L19*1.0591</f>
        <v>0</v>
      </c>
      <c r="E18" s="125"/>
      <c r="F18" s="125"/>
      <c r="G18" s="125">
        <f t="shared" si="0"/>
        <v>0</v>
      </c>
      <c r="H18" s="125">
        <f>D18*1.0562</f>
        <v>0</v>
      </c>
      <c r="I18" s="125"/>
      <c r="J18" s="125"/>
      <c r="K18" s="125">
        <f t="shared" si="1"/>
        <v>0</v>
      </c>
      <c r="L18" s="6"/>
      <c r="M18" s="6"/>
      <c r="N18" s="6"/>
      <c r="O18" s="6"/>
    </row>
    <row r="19" spans="1:15" s="2" customFormat="1" ht="15" hidden="1">
      <c r="A19" s="121"/>
      <c r="B19" s="8">
        <v>2273</v>
      </c>
      <c r="C19" s="92" t="s">
        <v>141</v>
      </c>
      <c r="D19" s="125">
        <f>'2019-2(6;6.1;6.2)цдм'!L20*1.0591</f>
        <v>0</v>
      </c>
      <c r="E19" s="125"/>
      <c r="F19" s="125"/>
      <c r="G19" s="125">
        <f t="shared" si="0"/>
        <v>0</v>
      </c>
      <c r="H19" s="125">
        <f>D19*1.0562</f>
        <v>0</v>
      </c>
      <c r="I19" s="125"/>
      <c r="J19" s="125"/>
      <c r="K19" s="125">
        <f t="shared" si="1"/>
        <v>0</v>
      </c>
      <c r="L19" s="6"/>
      <c r="M19" s="6"/>
      <c r="N19" s="6"/>
      <c r="O19" s="6"/>
    </row>
    <row r="20" spans="1:15" s="2" customFormat="1" ht="26.25" hidden="1">
      <c r="A20" s="121"/>
      <c r="B20" s="8">
        <v>2281</v>
      </c>
      <c r="C20" s="92" t="s">
        <v>45</v>
      </c>
      <c r="D20" s="125">
        <f>'2019-2(6;6.1;6.2)'!L21*1.0591</f>
        <v>0</v>
      </c>
      <c r="E20" s="125"/>
      <c r="F20" s="125"/>
      <c r="G20" s="125">
        <f t="shared" si="0"/>
        <v>0</v>
      </c>
      <c r="H20" s="125">
        <f>D20*1.032</f>
        <v>0</v>
      </c>
      <c r="I20" s="125"/>
      <c r="J20" s="125"/>
      <c r="K20" s="125">
        <f t="shared" si="1"/>
        <v>0</v>
      </c>
      <c r="L20" s="6"/>
      <c r="M20" s="6"/>
      <c r="N20" s="6"/>
      <c r="O20" s="6"/>
    </row>
    <row r="21" spans="1:15" s="2" customFormat="1" ht="31.5" customHeight="1" hidden="1">
      <c r="A21" s="121"/>
      <c r="B21" s="8">
        <v>2282</v>
      </c>
      <c r="C21" s="92" t="s">
        <v>46</v>
      </c>
      <c r="D21" s="125">
        <f>'2019-2(6;6.1;6.2)'!L22*1.0591</f>
        <v>0</v>
      </c>
      <c r="E21" s="125"/>
      <c r="F21" s="125"/>
      <c r="G21" s="125">
        <f t="shared" si="0"/>
        <v>0</v>
      </c>
      <c r="H21" s="125">
        <f>D21*1.032</f>
        <v>0</v>
      </c>
      <c r="I21" s="125"/>
      <c r="J21" s="125"/>
      <c r="K21" s="125">
        <f t="shared" si="1"/>
        <v>0</v>
      </c>
      <c r="L21" s="6"/>
      <c r="M21" s="6"/>
      <c r="N21" s="6"/>
      <c r="O21" s="6"/>
    </row>
    <row r="22" spans="1:15" s="2" customFormat="1" ht="15" hidden="1">
      <c r="A22" s="121"/>
      <c r="B22" s="8">
        <v>2400</v>
      </c>
      <c r="C22" s="92" t="s">
        <v>125</v>
      </c>
      <c r="D22" s="125">
        <f>'2019-2(6;6.1;6.2)'!L23*1.0591</f>
        <v>0</v>
      </c>
      <c r="E22" s="125"/>
      <c r="F22" s="125"/>
      <c r="G22" s="125"/>
      <c r="H22" s="125"/>
      <c r="I22" s="125"/>
      <c r="J22" s="125"/>
      <c r="K22" s="125"/>
      <c r="L22" s="6"/>
      <c r="M22" s="6"/>
      <c r="N22" s="6"/>
      <c r="O22" s="6"/>
    </row>
    <row r="23" spans="1:15" s="2" customFormat="1" ht="26.25" hidden="1">
      <c r="A23" s="121"/>
      <c r="B23" s="8">
        <v>2610</v>
      </c>
      <c r="C23" s="92" t="s">
        <v>47</v>
      </c>
      <c r="D23" s="125">
        <f>'2019-2(6;6.1;6.2)'!L24*1.0591</f>
        <v>0</v>
      </c>
      <c r="E23" s="125"/>
      <c r="F23" s="125"/>
      <c r="G23" s="125"/>
      <c r="H23" s="125"/>
      <c r="I23" s="125"/>
      <c r="J23" s="125"/>
      <c r="K23" s="125"/>
      <c r="L23" s="6"/>
      <c r="M23" s="6"/>
      <c r="N23" s="6"/>
      <c r="O23" s="6"/>
    </row>
    <row r="24" spans="1:15" s="2" customFormat="1" ht="26.25" hidden="1">
      <c r="A24" s="121"/>
      <c r="B24" s="8">
        <v>2620</v>
      </c>
      <c r="C24" s="92" t="s">
        <v>48</v>
      </c>
      <c r="D24" s="125">
        <f>'2019-2(6;6.1;6.2)'!L25*1.0591</f>
        <v>0</v>
      </c>
      <c r="E24" s="125"/>
      <c r="F24" s="125"/>
      <c r="G24" s="125"/>
      <c r="H24" s="125"/>
      <c r="I24" s="125"/>
      <c r="J24" s="125"/>
      <c r="K24" s="125"/>
      <c r="L24" s="6"/>
      <c r="M24" s="6"/>
      <c r="N24" s="6"/>
      <c r="O24" s="6"/>
    </row>
    <row r="25" spans="1:15" s="2" customFormat="1" ht="26.25" hidden="1">
      <c r="A25" s="121"/>
      <c r="B25" s="8">
        <v>2630</v>
      </c>
      <c r="C25" s="92" t="s">
        <v>126</v>
      </c>
      <c r="D25" s="125">
        <f>'2019-2(6;6.1;6.2)'!L26*1.0591</f>
        <v>0</v>
      </c>
      <c r="E25" s="125"/>
      <c r="F25" s="125"/>
      <c r="G25" s="125"/>
      <c r="H25" s="125"/>
      <c r="I25" s="125"/>
      <c r="J25" s="125"/>
      <c r="K25" s="125"/>
      <c r="L25" s="6"/>
      <c r="M25" s="6"/>
      <c r="N25" s="6"/>
      <c r="O25" s="6"/>
    </row>
    <row r="26" spans="1:15" s="2" customFormat="1" ht="15" hidden="1">
      <c r="A26" s="121"/>
      <c r="B26" s="8">
        <v>2700</v>
      </c>
      <c r="C26" s="92" t="s">
        <v>127</v>
      </c>
      <c r="D26" s="125">
        <f>'2019-2(6;6.1;6.2)'!L27*1.0591</f>
        <v>0</v>
      </c>
      <c r="E26" s="125"/>
      <c r="F26" s="125"/>
      <c r="G26" s="125"/>
      <c r="H26" s="125"/>
      <c r="I26" s="125"/>
      <c r="J26" s="125"/>
      <c r="K26" s="125"/>
      <c r="L26" s="6"/>
      <c r="M26" s="6"/>
      <c r="N26" s="6"/>
      <c r="O26" s="6"/>
    </row>
    <row r="27" spans="1:15" s="2" customFormat="1" ht="15" hidden="1">
      <c r="A27" s="121"/>
      <c r="B27" s="8">
        <v>2800</v>
      </c>
      <c r="C27" s="92" t="s">
        <v>128</v>
      </c>
      <c r="D27" s="125">
        <f>'2019-2(6;6.1;6.2)'!L28*1.0591</f>
        <v>0</v>
      </c>
      <c r="E27" s="125"/>
      <c r="F27" s="125"/>
      <c r="G27" s="125"/>
      <c r="H27" s="125"/>
      <c r="I27" s="125"/>
      <c r="J27" s="125"/>
      <c r="K27" s="125"/>
      <c r="L27" s="6"/>
      <c r="M27" s="6"/>
      <c r="N27" s="6"/>
      <c r="O27" s="6"/>
    </row>
    <row r="28" spans="1:15" s="2" customFormat="1" ht="26.25" hidden="1">
      <c r="A28" s="121"/>
      <c r="B28" s="8">
        <v>3110</v>
      </c>
      <c r="C28" s="92" t="s">
        <v>129</v>
      </c>
      <c r="D28" s="125">
        <f>'2019-2(6;6.1;6.2)'!L29*1.0591</f>
        <v>0</v>
      </c>
      <c r="E28" s="125"/>
      <c r="F28" s="125"/>
      <c r="G28" s="125"/>
      <c r="H28" s="125"/>
      <c r="I28" s="125"/>
      <c r="J28" s="125"/>
      <c r="K28" s="125"/>
      <c r="L28" s="6"/>
      <c r="M28" s="6"/>
      <c r="N28" s="6"/>
      <c r="O28" s="6"/>
    </row>
    <row r="29" spans="1:15" s="2" customFormat="1" ht="15" hidden="1">
      <c r="A29" s="121"/>
      <c r="B29" s="8">
        <v>3120</v>
      </c>
      <c r="C29" s="92" t="s">
        <v>50</v>
      </c>
      <c r="D29" s="125">
        <f>'2019-2(6;6.1;6.2)'!L30*1.0591</f>
        <v>0</v>
      </c>
      <c r="E29" s="125"/>
      <c r="F29" s="125"/>
      <c r="G29" s="125"/>
      <c r="H29" s="125"/>
      <c r="I29" s="125"/>
      <c r="J29" s="125"/>
      <c r="K29" s="125"/>
      <c r="L29" s="6"/>
      <c r="M29" s="6"/>
      <c r="N29" s="6"/>
      <c r="O29" s="6"/>
    </row>
    <row r="30" spans="1:15" s="2" customFormat="1" ht="15" hidden="1">
      <c r="A30" s="121"/>
      <c r="B30" s="8">
        <v>3130</v>
      </c>
      <c r="C30" s="92" t="s">
        <v>51</v>
      </c>
      <c r="D30" s="125">
        <f>'2019-2(6;6.1;6.2)'!L31*1.0591</f>
        <v>0</v>
      </c>
      <c r="E30" s="125"/>
      <c r="F30" s="125"/>
      <c r="G30" s="125"/>
      <c r="H30" s="125"/>
      <c r="I30" s="125"/>
      <c r="J30" s="125"/>
      <c r="K30" s="125"/>
      <c r="L30" s="6"/>
      <c r="M30" s="6"/>
      <c r="N30" s="6"/>
      <c r="O30" s="6"/>
    </row>
    <row r="31" spans="1:15" s="2" customFormat="1" ht="15" hidden="1">
      <c r="A31" s="121"/>
      <c r="B31" s="8">
        <v>3140</v>
      </c>
      <c r="C31" s="92" t="s">
        <v>52</v>
      </c>
      <c r="D31" s="125">
        <f>'2019-2(6;6.1;6.2)'!L32*1.0591</f>
        <v>0</v>
      </c>
      <c r="E31" s="125"/>
      <c r="F31" s="125"/>
      <c r="G31" s="125"/>
      <c r="H31" s="125"/>
      <c r="I31" s="125"/>
      <c r="J31" s="125"/>
      <c r="K31" s="125"/>
      <c r="L31" s="6"/>
      <c r="M31" s="6"/>
      <c r="N31" s="6"/>
      <c r="O31" s="6"/>
    </row>
    <row r="32" spans="1:15" s="2" customFormat="1" ht="15" hidden="1">
      <c r="A32" s="121"/>
      <c r="B32" s="8">
        <v>3150</v>
      </c>
      <c r="C32" s="92" t="s">
        <v>53</v>
      </c>
      <c r="D32" s="125">
        <f>'2019-2(6;6.1;6.2)'!L33*1.0591</f>
        <v>0</v>
      </c>
      <c r="E32" s="125"/>
      <c r="F32" s="125"/>
      <c r="G32" s="125"/>
      <c r="H32" s="125"/>
      <c r="I32" s="125"/>
      <c r="J32" s="125"/>
      <c r="K32" s="125"/>
      <c r="L32" s="6"/>
      <c r="M32" s="6"/>
      <c r="N32" s="6"/>
      <c r="O32" s="6"/>
    </row>
    <row r="33" spans="1:15" s="2" customFormat="1" ht="15" hidden="1">
      <c r="A33" s="121"/>
      <c r="B33" s="8">
        <v>3160</v>
      </c>
      <c r="C33" s="92" t="s">
        <v>130</v>
      </c>
      <c r="D33" s="125">
        <f>'2019-2(6;6.1;6.2)'!L34*1.0591</f>
        <v>0</v>
      </c>
      <c r="E33" s="125"/>
      <c r="F33" s="125"/>
      <c r="G33" s="125"/>
      <c r="H33" s="125"/>
      <c r="I33" s="125"/>
      <c r="J33" s="125"/>
      <c r="K33" s="125"/>
      <c r="L33" s="6"/>
      <c r="M33" s="6"/>
      <c r="N33" s="6"/>
      <c r="O33" s="6"/>
    </row>
    <row r="34" spans="1:15" s="2" customFormat="1" ht="26.25" hidden="1">
      <c r="A34" s="121"/>
      <c r="B34" s="8">
        <v>3210</v>
      </c>
      <c r="C34" s="92" t="s">
        <v>54</v>
      </c>
      <c r="D34" s="125">
        <f>'2019-2(6;6.1;6.2)'!L35*1.0591</f>
        <v>0</v>
      </c>
      <c r="E34" s="125"/>
      <c r="F34" s="125"/>
      <c r="G34" s="125"/>
      <c r="H34" s="125"/>
      <c r="I34" s="125"/>
      <c r="J34" s="125"/>
      <c r="K34" s="125"/>
      <c r="L34" s="6"/>
      <c r="M34" s="6"/>
      <c r="N34" s="6"/>
      <c r="O34" s="6"/>
    </row>
    <row r="35" spans="1:15" s="2" customFormat="1" ht="26.25" hidden="1">
      <c r="A35" s="121"/>
      <c r="B35" s="8">
        <v>3220</v>
      </c>
      <c r="C35" s="92" t="s">
        <v>55</v>
      </c>
      <c r="D35" s="125">
        <f>'2019-2(6;6.1;6.2)'!L36*1.0591</f>
        <v>0</v>
      </c>
      <c r="E35" s="125"/>
      <c r="F35" s="125"/>
      <c r="G35" s="125"/>
      <c r="H35" s="125"/>
      <c r="I35" s="125"/>
      <c r="J35" s="125"/>
      <c r="K35" s="125"/>
      <c r="L35" s="6"/>
      <c r="M35" s="6"/>
      <c r="N35" s="6"/>
      <c r="O35" s="6"/>
    </row>
    <row r="36" spans="1:15" s="2" customFormat="1" ht="26.25" hidden="1">
      <c r="A36" s="121"/>
      <c r="B36" s="8">
        <v>3230</v>
      </c>
      <c r="C36" s="92" t="s">
        <v>131</v>
      </c>
      <c r="D36" s="125">
        <f>'2019-2(6;6.1;6.2)'!L37*1.0591</f>
        <v>0</v>
      </c>
      <c r="E36" s="125"/>
      <c r="F36" s="125"/>
      <c r="G36" s="125"/>
      <c r="H36" s="125"/>
      <c r="I36" s="125"/>
      <c r="J36" s="125"/>
      <c r="K36" s="125"/>
      <c r="L36" s="6"/>
      <c r="M36" s="6"/>
      <c r="N36" s="6"/>
      <c r="O36" s="6"/>
    </row>
    <row r="37" spans="1:15" s="2" customFormat="1" ht="15" hidden="1">
      <c r="A37" s="121"/>
      <c r="B37" s="8">
        <v>3240</v>
      </c>
      <c r="C37" s="92" t="s">
        <v>56</v>
      </c>
      <c r="D37" s="125">
        <f>'2019-2(6;6.1;6.2)'!L38*1.0591</f>
        <v>0</v>
      </c>
      <c r="E37" s="125"/>
      <c r="F37" s="125"/>
      <c r="G37" s="125"/>
      <c r="H37" s="125"/>
      <c r="I37" s="125"/>
      <c r="J37" s="125"/>
      <c r="K37" s="125"/>
      <c r="L37" s="6"/>
      <c r="M37" s="6"/>
      <c r="N37" s="6"/>
      <c r="O37" s="6"/>
    </row>
    <row r="38" spans="1:15" s="2" customFormat="1" ht="15" hidden="1">
      <c r="A38" s="121"/>
      <c r="B38" s="8">
        <v>9000</v>
      </c>
      <c r="C38" s="92" t="s">
        <v>57</v>
      </c>
      <c r="D38" s="125">
        <f>'2019-2(6;6.1;6.2)'!L39*1.0591</f>
        <v>0</v>
      </c>
      <c r="E38" s="125"/>
      <c r="F38" s="125"/>
      <c r="G38" s="125"/>
      <c r="H38" s="125"/>
      <c r="I38" s="125"/>
      <c r="J38" s="125"/>
      <c r="K38" s="125"/>
      <c r="L38" s="6"/>
      <c r="M38" s="6"/>
      <c r="N38" s="6"/>
      <c r="O38" s="6"/>
    </row>
    <row r="39" spans="1:15" s="32" customFormat="1" ht="14.25" customHeight="1">
      <c r="A39" s="49"/>
      <c r="B39" s="96"/>
      <c r="C39" s="71" t="s">
        <v>221</v>
      </c>
      <c r="D39" s="129">
        <f>SUM(D8:D38)-D16</f>
        <v>0</v>
      </c>
      <c r="E39" s="129">
        <f>SUM(E8:E38)</f>
        <v>167000</v>
      </c>
      <c r="F39" s="129">
        <f>SUM(F8:F38)</f>
        <v>0</v>
      </c>
      <c r="G39" s="128">
        <f>D39+E39</f>
        <v>167000</v>
      </c>
      <c r="H39" s="129">
        <f>SUM(H8:H38)-H16</f>
        <v>0</v>
      </c>
      <c r="I39" s="129">
        <f>SUM(I8:I38)</f>
        <v>167000</v>
      </c>
      <c r="J39" s="129">
        <f>SUM(J8:J38)</f>
        <v>0</v>
      </c>
      <c r="K39" s="128">
        <f>H39+I39</f>
        <v>167000</v>
      </c>
      <c r="L39" s="30"/>
      <c r="M39" s="31"/>
      <c r="N39" s="31"/>
      <c r="O39" s="31"/>
    </row>
    <row r="40" s="18" customFormat="1" ht="15"/>
    <row r="41" spans="1:11" s="2" customFormat="1" ht="15">
      <c r="A41" s="38"/>
      <c r="B41" s="20" t="s">
        <v>241</v>
      </c>
      <c r="C41" s="12" t="s">
        <v>242</v>
      </c>
      <c r="D41" s="18"/>
      <c r="E41" s="18"/>
      <c r="F41" s="18"/>
      <c r="G41" s="18"/>
      <c r="H41" s="18"/>
      <c r="I41" s="18"/>
      <c r="J41" s="18"/>
      <c r="K41" s="18"/>
    </row>
    <row r="42" spans="1:11" s="2" customFormat="1" ht="15">
      <c r="A42" s="40"/>
      <c r="B42" s="18"/>
      <c r="C42" s="18"/>
      <c r="D42" s="18"/>
      <c r="E42" s="18"/>
      <c r="F42" s="18"/>
      <c r="G42" s="18"/>
      <c r="H42" s="18"/>
      <c r="I42" s="18"/>
      <c r="J42" s="18"/>
      <c r="K42" s="7" t="s">
        <v>97</v>
      </c>
    </row>
    <row r="43" spans="1:15" s="2" customFormat="1" ht="15.75" customHeight="1">
      <c r="A43" s="204" t="s">
        <v>152</v>
      </c>
      <c r="B43" s="190" t="s">
        <v>236</v>
      </c>
      <c r="C43" s="190" t="s">
        <v>111</v>
      </c>
      <c r="D43" s="206" t="s">
        <v>191</v>
      </c>
      <c r="E43" s="207"/>
      <c r="F43" s="207"/>
      <c r="G43" s="208"/>
      <c r="H43" s="206" t="s">
        <v>240</v>
      </c>
      <c r="I43" s="207"/>
      <c r="J43" s="207"/>
      <c r="K43" s="208"/>
      <c r="L43" s="330"/>
      <c r="M43" s="330"/>
      <c r="N43" s="330"/>
      <c r="O43" s="330"/>
    </row>
    <row r="44" spans="1:15" s="333" customFormat="1" ht="53.25" customHeight="1">
      <c r="A44" s="205"/>
      <c r="B44" s="191"/>
      <c r="C44" s="191"/>
      <c r="D44" s="74" t="s">
        <v>3</v>
      </c>
      <c r="E44" s="74" t="s">
        <v>4</v>
      </c>
      <c r="F44" s="75" t="s">
        <v>233</v>
      </c>
      <c r="G44" s="74" t="s">
        <v>100</v>
      </c>
      <c r="H44" s="74" t="s">
        <v>3</v>
      </c>
      <c r="I44" s="74" t="s">
        <v>4</v>
      </c>
      <c r="J44" s="75" t="s">
        <v>233</v>
      </c>
      <c r="K44" s="74" t="s">
        <v>101</v>
      </c>
      <c r="L44" s="331"/>
      <c r="M44" s="331"/>
      <c r="N44" s="332"/>
      <c r="O44" s="331"/>
    </row>
    <row r="45" spans="1:15" s="333" customFormat="1" ht="13.5">
      <c r="A45" s="121">
        <v>1</v>
      </c>
      <c r="B45" s="8">
        <v>1</v>
      </c>
      <c r="C45" s="8">
        <v>2</v>
      </c>
      <c r="D45" s="8">
        <v>3</v>
      </c>
      <c r="E45" s="8">
        <v>4</v>
      </c>
      <c r="F45" s="8">
        <v>5</v>
      </c>
      <c r="G45" s="8">
        <v>6</v>
      </c>
      <c r="H45" s="8">
        <v>7</v>
      </c>
      <c r="I45" s="8">
        <v>8</v>
      </c>
      <c r="J45" s="8">
        <v>9</v>
      </c>
      <c r="K45" s="8">
        <v>10</v>
      </c>
      <c r="L45" s="64"/>
      <c r="M45" s="64"/>
      <c r="N45" s="64"/>
      <c r="O45" s="64"/>
    </row>
    <row r="46" spans="1:11" s="18" customFormat="1" ht="15">
      <c r="A46" s="124"/>
      <c r="B46" s="124" t="s">
        <v>58</v>
      </c>
      <c r="C46" s="92"/>
      <c r="D46" s="8"/>
      <c r="E46" s="131"/>
      <c r="F46" s="131"/>
      <c r="G46" s="131"/>
      <c r="H46" s="8"/>
      <c r="I46" s="131"/>
      <c r="J46" s="131"/>
      <c r="K46" s="131"/>
    </row>
    <row r="47" spans="1:11" s="18" customFormat="1" ht="15">
      <c r="A47" s="8"/>
      <c r="B47" s="8">
        <v>4210</v>
      </c>
      <c r="C47" s="92"/>
      <c r="D47" s="8"/>
      <c r="E47" s="8"/>
      <c r="F47" s="8"/>
      <c r="G47" s="8"/>
      <c r="H47" s="8"/>
      <c r="I47" s="8"/>
      <c r="J47" s="8"/>
      <c r="K47" s="8"/>
    </row>
    <row r="48" spans="1:15" s="18" customFormat="1" ht="15">
      <c r="A48" s="133"/>
      <c r="B48" s="133"/>
      <c r="C48" s="71" t="s">
        <v>221</v>
      </c>
      <c r="D48" s="134"/>
      <c r="E48" s="134"/>
      <c r="F48" s="134"/>
      <c r="G48" s="134"/>
      <c r="H48" s="134"/>
      <c r="I48" s="134"/>
      <c r="J48" s="134"/>
      <c r="K48" s="134"/>
      <c r="L48" s="27"/>
      <c r="M48" s="27"/>
      <c r="N48" s="27"/>
      <c r="O48" s="27"/>
    </row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sheetProtection/>
  <mergeCells count="12">
    <mergeCell ref="A43:A44"/>
    <mergeCell ref="D4:G4"/>
    <mergeCell ref="H4:K4"/>
    <mergeCell ref="A4:A5"/>
    <mergeCell ref="L43:O43"/>
    <mergeCell ref="L4:O4"/>
    <mergeCell ref="B4:B5"/>
    <mergeCell ref="C4:C5"/>
    <mergeCell ref="B43:B44"/>
    <mergeCell ref="C43:C44"/>
    <mergeCell ref="D43:G43"/>
    <mergeCell ref="H43:K43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 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Snitnikova</dc:creator>
  <cp:keywords/>
  <dc:description/>
  <cp:lastModifiedBy>Цилюрик Віталій Вікторович</cp:lastModifiedBy>
  <cp:lastPrinted>2018-11-17T09:17:17Z</cp:lastPrinted>
  <dcterms:created xsi:type="dcterms:W3CDTF">2001-10-02T09:04:24Z</dcterms:created>
  <dcterms:modified xsi:type="dcterms:W3CDTF">2019-03-01T13:18:37Z</dcterms:modified>
  <cp:category/>
  <cp:version/>
  <cp:contentType/>
  <cp:contentStatus/>
</cp:coreProperties>
</file>